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transnetsocltd-my.sharepoint.com/personal/ramokgethi_sigidane_transnet_net/Documents/Documents/"/>
    </mc:Choice>
  </mc:AlternateContent>
  <xr:revisionPtr revIDLastSave="39" documentId="8_{99277E81-A7DC-4100-8292-9A36FB2D353A}" xr6:coauthVersionLast="47" xr6:coauthVersionMax="47" xr10:uidLastSave="{564992ED-A370-48ED-BCAB-042EFAF9DBC3}"/>
  <bookViews>
    <workbookView xWindow="-108" yWindow="-108" windowWidth="23256" windowHeight="13176" xr2:uid="{00000000-000D-0000-FFFF-FFFF00000000}"/>
  </bookViews>
  <sheets>
    <sheet name="Consolidated Schedul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1" l="1"/>
  <c r="G8" i="1"/>
  <c r="O133" i="1" l="1"/>
  <c r="O153" i="1" l="1"/>
  <c r="O178" i="1"/>
  <c r="O177" i="1"/>
  <c r="O176" i="1"/>
  <c r="O175" i="1"/>
  <c r="K19" i="1" s="1"/>
  <c r="O188" i="1"/>
  <c r="O187" i="1"/>
  <c r="K21" i="1" s="1"/>
  <c r="O185" i="1"/>
  <c r="O186" i="1" s="1"/>
  <c r="O184" i="1"/>
  <c r="O183" i="1"/>
  <c r="O182" i="1"/>
  <c r="O181" i="1"/>
  <c r="O180" i="1"/>
  <c r="K20" i="1" s="1"/>
  <c r="O173" i="1"/>
  <c r="O172" i="1"/>
  <c r="K18" i="1" s="1"/>
  <c r="O170" i="1"/>
  <c r="O171" i="1" s="1"/>
  <c r="O169" i="1"/>
  <c r="O168" i="1"/>
  <c r="O167" i="1"/>
  <c r="K17" i="1" s="1"/>
  <c r="O142" i="1"/>
  <c r="O143" i="1"/>
  <c r="O144" i="1"/>
  <c r="O145" i="1"/>
  <c r="O146" i="1"/>
  <c r="O147" i="1"/>
  <c r="O148" i="1"/>
  <c r="O141" i="1"/>
  <c r="O135" i="1"/>
  <c r="O136" i="1"/>
  <c r="O137" i="1"/>
  <c r="O138" i="1"/>
  <c r="O139" i="1"/>
  <c r="L18" i="1" l="1"/>
  <c r="K13" i="1"/>
  <c r="L21" i="1"/>
  <c r="L19" i="1"/>
  <c r="L20" i="1"/>
  <c r="K14" i="1"/>
  <c r="O154" i="1"/>
  <c r="O179" i="1"/>
  <c r="O189" i="1"/>
  <c r="O174" i="1"/>
  <c r="O152" i="1"/>
  <c r="O191" i="1" l="1"/>
  <c r="O134" i="1"/>
  <c r="O118" i="1"/>
  <c r="O117" i="1"/>
  <c r="O116" i="1"/>
  <c r="O114" i="1"/>
  <c r="O113" i="1"/>
  <c r="O112" i="1"/>
  <c r="O111" i="1"/>
  <c r="O110" i="1"/>
  <c r="O108" i="1"/>
  <c r="O107" i="1"/>
  <c r="O106" i="1"/>
  <c r="O105" i="1"/>
  <c r="O104" i="1"/>
  <c r="D28" i="1" s="1"/>
  <c r="O94" i="1"/>
  <c r="O93" i="1"/>
  <c r="O92" i="1"/>
  <c r="O91" i="1"/>
  <c r="O89" i="1"/>
  <c r="O88" i="1"/>
  <c r="O87" i="1"/>
  <c r="O86" i="1"/>
  <c r="O84" i="1"/>
  <c r="O83" i="1"/>
  <c r="O82" i="1"/>
  <c r="O81" i="1"/>
  <c r="O79" i="1"/>
  <c r="O78" i="1"/>
  <c r="O77" i="1"/>
  <c r="O76" i="1"/>
  <c r="O74" i="1"/>
  <c r="O73" i="1"/>
  <c r="O72" i="1"/>
  <c r="O71" i="1"/>
  <c r="O69" i="1"/>
  <c r="O68" i="1"/>
  <c r="O67" i="1"/>
  <c r="O66" i="1"/>
  <c r="O64" i="1"/>
  <c r="O63" i="1"/>
  <c r="O62" i="1"/>
  <c r="O61" i="1"/>
  <c r="O59" i="1"/>
  <c r="O58" i="1"/>
  <c r="O57" i="1"/>
  <c r="O56" i="1"/>
  <c r="O54" i="1"/>
  <c r="O52" i="1"/>
  <c r="O50" i="1"/>
  <c r="O48" i="1"/>
  <c r="O47" i="1"/>
  <c r="O45" i="1"/>
  <c r="O44" i="1"/>
  <c r="O42" i="1"/>
  <c r="O41" i="1"/>
  <c r="O39" i="1"/>
  <c r="O37" i="1"/>
  <c r="O36" i="1"/>
  <c r="O35" i="1"/>
  <c r="D27" i="1" l="1"/>
  <c r="L17" i="1"/>
  <c r="L12" i="1"/>
  <c r="D29" i="1"/>
  <c r="E29" i="1" s="1"/>
  <c r="O196" i="1"/>
  <c r="O197" i="1" s="1"/>
  <c r="D20" i="1"/>
  <c r="E20" i="1" s="1"/>
  <c r="D24" i="1"/>
  <c r="E24" i="1" s="1"/>
  <c r="D12" i="1"/>
  <c r="E12" i="1" s="1"/>
  <c r="D21" i="1"/>
  <c r="E21" i="1" s="1"/>
  <c r="L14" i="1"/>
  <c r="D14" i="1"/>
  <c r="E14" i="1" s="1"/>
  <c r="D25" i="1"/>
  <c r="E25" i="1" s="1"/>
  <c r="D16" i="1"/>
  <c r="E16" i="1" s="1"/>
  <c r="O40" i="1"/>
  <c r="L13" i="1"/>
  <c r="D13" i="1"/>
  <c r="E13" i="1" s="1"/>
  <c r="D22" i="1"/>
  <c r="E22" i="1" s="1"/>
  <c r="D26" i="1"/>
  <c r="E26" i="1" s="1"/>
  <c r="D15" i="1"/>
  <c r="E15" i="1" s="1"/>
  <c r="D30" i="1"/>
  <c r="E30" i="1" s="1"/>
  <c r="D23" i="1"/>
  <c r="E23" i="1" s="1"/>
  <c r="O53" i="1"/>
  <c r="D18" i="1"/>
  <c r="E18" i="1" s="1"/>
  <c r="O51" i="1"/>
  <c r="D17" i="1"/>
  <c r="O55" i="1"/>
  <c r="D19" i="1"/>
  <c r="E19" i="1" s="1"/>
  <c r="E17" i="1"/>
  <c r="O85" i="1"/>
  <c r="E28" i="1"/>
  <c r="O140" i="1"/>
  <c r="O156" i="1" s="1"/>
  <c r="E27" i="1"/>
  <c r="O49" i="1"/>
  <c r="O90" i="1"/>
  <c r="O75" i="1"/>
  <c r="O109" i="1"/>
  <c r="O43" i="1"/>
  <c r="O60" i="1"/>
  <c r="O70" i="1"/>
  <c r="O115" i="1"/>
  <c r="O95" i="1"/>
  <c r="O65" i="1"/>
  <c r="O119" i="1"/>
  <c r="O80" i="1"/>
  <c r="O46" i="1"/>
  <c r="O38" i="1"/>
  <c r="L8" i="1" l="1"/>
  <c r="O161" i="1"/>
  <c r="O162" i="1" s="1"/>
  <c r="O121" i="1"/>
  <c r="O126" i="1" s="1"/>
  <c r="O12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A123" authorId="0" shapeId="0" xr:uid="{00000000-0006-0000-0000-000002000000}">
      <text>
        <r>
          <rPr>
            <sz val="11"/>
            <color theme="1"/>
            <rFont val="Calibri"/>
            <family val="2"/>
            <scheme val="minor"/>
          </rPr>
          <t>The special Logger item in source tab 'Perway line 44' uses source-unit quantities for standing/Saturday/Sunday time. Confirm the unit basis internally before issue if required.</t>
        </r>
      </text>
    </comment>
    <comment ref="A149" authorId="0" shapeId="0" xr:uid="{0A165B72-1913-4606-88A6-74A55F8F346E}">
      <text>
        <r>
          <rPr>
            <sz val="11"/>
            <color theme="1"/>
            <rFont val="Calibri"/>
            <family val="2"/>
            <scheme val="minor"/>
          </rPr>
          <t>The special Logger item in source tab 'Perway line 44' uses source-unit quantities for standing/Saturday/Sunday time. Confirm the unit basis internally before issue if required.</t>
        </r>
      </text>
    </comment>
    <comment ref="A158" authorId="0" shapeId="0" xr:uid="{23B996BF-B67F-44CB-9DC7-62F662B05B70}">
      <text>
        <r>
          <rPr>
            <sz val="11"/>
            <color theme="1"/>
            <rFont val="Calibri"/>
            <family val="2"/>
            <scheme val="minor"/>
          </rPr>
          <t>The special Logger item in source tab 'Perway line 44' uses source-unit quantities for standing/Saturday/Sunday time. Confirm the unit basis internally before issue if required.</t>
        </r>
      </text>
    </comment>
    <comment ref="A193" authorId="0" shapeId="0" xr:uid="{5CD58543-8702-4668-A84F-502E60A55C43}">
      <text>
        <r>
          <rPr>
            <sz val="11"/>
            <color theme="1"/>
            <rFont val="Calibri"/>
            <family val="2"/>
            <scheme val="minor"/>
          </rPr>
          <t>The special Logger item in source tab 'Perway line 44' uses source-unit quantities for standing/Saturday/Sunday time. Confirm the unit basis internally before issue if required.</t>
        </r>
      </text>
    </comment>
  </commentList>
</comments>
</file>

<file path=xl/sharedStrings.xml><?xml version="1.0" encoding="utf-8"?>
<sst xmlns="http://schemas.openxmlformats.org/spreadsheetml/2006/main" count="530" uniqueCount="230">
  <si>
    <t>CONSOLIDATED PRICING SCHEDULE - WET HIRE OF YELLOW PLANT</t>
  </si>
  <si>
    <t>Instructions to bidders:
1. Complete only the blue input cells.
2. In the section summary below, mark 'Y' against each section you are pricing. Only sections marked 'Y' roll into the Grand Total.
3. Rates are to be quoted exclusive of VAT and should reflect the full wet-hire commercial position for the relevant section/area.
4. Estimated quantities are provided for tender evaluation and comparison purposes only.</t>
  </si>
  <si>
    <t>Bidder Name</t>
  </si>
  <si>
    <t>Sections Priced</t>
  </si>
  <si>
    <t>Grand Total Selected (Excl. VAT)</t>
  </si>
  <si>
    <t>Section Code</t>
  </si>
  <si>
    <t>Section / Area</t>
  </si>
  <si>
    <t>Bid?</t>
  </si>
  <si>
    <t>Standard Subtotal</t>
  </si>
  <si>
    <t>Selected Total</t>
  </si>
  <si>
    <t>Line 30 (Waterval Boven, Ondervalle)- Shutdown Plant - Turnout Replacement</t>
  </si>
  <si>
    <t>Line 30 (Waterval Boven, Elandshoek) - Shutdown Site Clearance Plant (Sleeper Replacement)</t>
  </si>
  <si>
    <t>Line 34 (Boulders, Kaapmuiden) - Shutdown Plant - Turnout Replacement</t>
  </si>
  <si>
    <t>Line 34 (Nelspruit-Kaapmuiden) - Shutdown Site Clearance Plant (Sleeper Replacement)</t>
  </si>
  <si>
    <t>Line 35 (Komatipoort) - Shutdown Plant - Turnout Replacement</t>
  </si>
  <si>
    <t>Line 35 (Kaapmuiden-komatipoort) - Shutdown Site Clearance Plant ( Sleeper Replacement)</t>
  </si>
  <si>
    <t>Line 44 (Phalaborwa-Hoedspruit) - Shutdown Site Clearance Plant ( Bridge Sleeper Replacement)</t>
  </si>
  <si>
    <t>Line 65 (Phalaborwa-Hoedspruit) - Shutdown Site Clearance Plant ( Rail Replacement)</t>
  </si>
  <si>
    <t>Nelspruit Kaapmuiden</t>
  </si>
  <si>
    <t>Nelspruit Hazyview</t>
  </si>
  <si>
    <t>Nelspruit Matshaye</t>
  </si>
  <si>
    <t>Nelspruit Mkhuhlu</t>
  </si>
  <si>
    <t>Nelspruit Mbumba</t>
  </si>
  <si>
    <t>Nelspruit Cottondale</t>
  </si>
  <si>
    <t>Nelspruit Acornhhoek</t>
  </si>
  <si>
    <t>Nelspruit Hoedspruit - Olifants</t>
  </si>
  <si>
    <t>Line 30 - Shutdown Plant - Drainage rehabilitation at Elandshoek km 70/14</t>
  </si>
  <si>
    <t>Line 65 - Shutdown Plant - Culvert rehabilitation km 52</t>
  </si>
  <si>
    <t>Line 30, 34 &amp; 35 plant for vege</t>
  </si>
  <si>
    <t>Item No</t>
  </si>
  <si>
    <t>Plant / Service Description</t>
  </si>
  <si>
    <t>Est. Standby Hours</t>
  </si>
  <si>
    <t>Est. Overtime Hours</t>
  </si>
  <si>
    <t>Line Total</t>
  </si>
  <si>
    <t>TLB (4X4)</t>
  </si>
  <si>
    <t>Tipper Truck (10m³)</t>
  </si>
  <si>
    <t>Front End Loader</t>
  </si>
  <si>
    <t>Subtotal - S01</t>
  </si>
  <si>
    <t>Subtotal - S02</t>
  </si>
  <si>
    <t>Subtotal - S03</t>
  </si>
  <si>
    <t>Subtotal - S04</t>
  </si>
  <si>
    <t>Subtotal - S05</t>
  </si>
  <si>
    <t>Subtotal - S06</t>
  </si>
  <si>
    <t>Subtotal - S07</t>
  </si>
  <si>
    <t>Subtotal - S09</t>
  </si>
  <si>
    <t>Hire, Truck; Tipper 10m3</t>
  </si>
  <si>
    <t>Hire, Earth Moving; 4x4 TLB</t>
  </si>
  <si>
    <t>Hire, Earth Moving; 30T Excavator</t>
  </si>
  <si>
    <t>Hire, Walk Behind Roller</t>
  </si>
  <si>
    <t>Subtotal - S10</t>
  </si>
  <si>
    <t>Subtotal - S11</t>
  </si>
  <si>
    <t>Subtotal - S12</t>
  </si>
  <si>
    <t>Subtotal - S13</t>
  </si>
  <si>
    <t>Subtotal - S14</t>
  </si>
  <si>
    <t>Subtotal - S15</t>
  </si>
  <si>
    <t>Subtotal - S16</t>
  </si>
  <si>
    <t>Subtotal - S17</t>
  </si>
  <si>
    <t>Excavator (30T) with Bucket and Rock Pecker</t>
  </si>
  <si>
    <t>Water Tank (10 000L)</t>
  </si>
  <si>
    <t>Subtotal - S19</t>
  </si>
  <si>
    <t>Excavator</t>
  </si>
  <si>
    <t>S01-1</t>
  </si>
  <si>
    <t>S01-2</t>
  </si>
  <si>
    <t>S01-3</t>
  </si>
  <si>
    <t>S02-1</t>
  </si>
  <si>
    <t>S03-1</t>
  </si>
  <si>
    <t>S03-2</t>
  </si>
  <si>
    <t>S04-1</t>
  </si>
  <si>
    <t>S04-2</t>
  </si>
  <si>
    <t>S05-1</t>
  </si>
  <si>
    <t>S05-2</t>
  </si>
  <si>
    <t>S06-1</t>
  </si>
  <si>
    <t>S07-1</t>
  </si>
  <si>
    <t>S09-1</t>
  </si>
  <si>
    <t>S10-1</t>
  </si>
  <si>
    <t>S10-2</t>
  </si>
  <si>
    <t>S10-3</t>
  </si>
  <si>
    <t>S10-4</t>
  </si>
  <si>
    <t>S11-1</t>
  </si>
  <si>
    <t>S11-2</t>
  </si>
  <si>
    <t>S11-3</t>
  </si>
  <si>
    <t>S11-4</t>
  </si>
  <si>
    <t>S12-1</t>
  </si>
  <si>
    <t>S12-2</t>
  </si>
  <si>
    <t>S12-3</t>
  </si>
  <si>
    <t>S12-4</t>
  </si>
  <si>
    <t>S13-1</t>
  </si>
  <si>
    <t>S13-2</t>
  </si>
  <si>
    <t>S13-3</t>
  </si>
  <si>
    <t>S13-4</t>
  </si>
  <si>
    <t>S14-1</t>
  </si>
  <si>
    <t>S14-2</t>
  </si>
  <si>
    <t>S14-3</t>
  </si>
  <si>
    <t>S14-4</t>
  </si>
  <si>
    <t>S15-1</t>
  </si>
  <si>
    <t>S15-2</t>
  </si>
  <si>
    <t>S15-3</t>
  </si>
  <si>
    <t>S15-4</t>
  </si>
  <si>
    <t>S16-1</t>
  </si>
  <si>
    <t>S16-2</t>
  </si>
  <si>
    <t>S16-3</t>
  </si>
  <si>
    <t>S16-4</t>
  </si>
  <si>
    <t>S17-1</t>
  </si>
  <si>
    <t>S17-2</t>
  </si>
  <si>
    <t>S17-3</t>
  </si>
  <si>
    <t>S17-4</t>
  </si>
  <si>
    <t>S18-2</t>
  </si>
  <si>
    <t>S18-1</t>
  </si>
  <si>
    <t>S18-3</t>
  </si>
  <si>
    <t>S18-4</t>
  </si>
  <si>
    <t>S18-5</t>
  </si>
  <si>
    <t>S19-1</t>
  </si>
  <si>
    <t>S19-2</t>
  </si>
  <si>
    <t>S19-3</t>
  </si>
  <si>
    <t>Grand Total (Excl. VAT) :</t>
  </si>
  <si>
    <t>VAT @15 % :</t>
  </si>
  <si>
    <t>Overall Total (Including VAT) :</t>
  </si>
  <si>
    <t>Check rail &amp; Ballast</t>
  </si>
  <si>
    <t>W01-1</t>
  </si>
  <si>
    <t>W01-2</t>
  </si>
  <si>
    <t>W01-3</t>
  </si>
  <si>
    <t>W01-4</t>
  </si>
  <si>
    <t>W01-5</t>
  </si>
  <si>
    <t>W01-6</t>
  </si>
  <si>
    <t>W01-7</t>
  </si>
  <si>
    <t xml:space="preserve"> Truck Tipper 10m3 </t>
  </si>
  <si>
    <t xml:space="preserve">Excavator (20T) </t>
  </si>
  <si>
    <t>Water  Tank 10 000L</t>
  </si>
  <si>
    <t xml:space="preserve">Grader 140 </t>
  </si>
  <si>
    <t xml:space="preserve"> Front End  Loader</t>
  </si>
  <si>
    <t xml:space="preserve">Vibrating  Roller 10T </t>
  </si>
  <si>
    <t>Subtotal - W01</t>
  </si>
  <si>
    <t>W02-1</t>
  </si>
  <si>
    <t>W02-2</t>
  </si>
  <si>
    <t>W02-3</t>
  </si>
  <si>
    <t>W02-4</t>
  </si>
  <si>
    <t>W02-5</t>
  </si>
  <si>
    <t>W02-6</t>
  </si>
  <si>
    <t>W02-7</t>
  </si>
  <si>
    <t>W02-8</t>
  </si>
  <si>
    <t>Dozer D4</t>
  </si>
  <si>
    <t>Witbank Lydenburg km 106</t>
  </si>
  <si>
    <t xml:space="preserve">Qty </t>
  </si>
  <si>
    <t>Normal. Wet Hours</t>
  </si>
  <si>
    <t xml:space="preserve"> De-Establishment</t>
  </si>
  <si>
    <t xml:space="preserve"> Establishment </t>
  </si>
  <si>
    <t>Standby Rate / Hr</t>
  </si>
  <si>
    <t xml:space="preserve"> Overtime Rate / Hr</t>
  </si>
  <si>
    <t>Normal Hours/ Hr</t>
  </si>
  <si>
    <t>Establishment and De-Establishmemt each</t>
  </si>
  <si>
    <t>Groenbuilt to Makhado</t>
  </si>
  <si>
    <t>Grader (140T)</t>
  </si>
  <si>
    <t>Makhado to Beit Bridge</t>
  </si>
  <si>
    <t>Groenbuilt to Haakdoring</t>
  </si>
  <si>
    <t>Letsitele and Hoedspruit</t>
  </si>
  <si>
    <t>Grounbuilt and Letsitele</t>
  </si>
  <si>
    <t>Grounbuilt and Letsitele working with Dozer</t>
  </si>
  <si>
    <t>D4 Dozzer</t>
  </si>
  <si>
    <t>Groenbuilt to Tzaneen Cutting</t>
  </si>
  <si>
    <t>Pienaarsrivier</t>
  </si>
  <si>
    <t>Haakdoring</t>
  </si>
  <si>
    <t>PLK01</t>
  </si>
  <si>
    <t>PLK02</t>
  </si>
  <si>
    <t>PLK03</t>
  </si>
  <si>
    <t>PLK04</t>
  </si>
  <si>
    <t>PLK05</t>
  </si>
  <si>
    <t>WIR01</t>
  </si>
  <si>
    <t>WIR02</t>
  </si>
  <si>
    <t>NST01</t>
  </si>
  <si>
    <t>NST02</t>
  </si>
  <si>
    <t>NST03</t>
  </si>
  <si>
    <t>NST04</t>
  </si>
  <si>
    <t>NST05</t>
  </si>
  <si>
    <t>NST06</t>
  </si>
  <si>
    <t>NST07</t>
  </si>
  <si>
    <t>NST09</t>
  </si>
  <si>
    <t>NST10</t>
  </si>
  <si>
    <t>NST11</t>
  </si>
  <si>
    <t>NST12</t>
  </si>
  <si>
    <t>NST13</t>
  </si>
  <si>
    <t>NST14</t>
  </si>
  <si>
    <t>NST15</t>
  </si>
  <si>
    <t>NST16</t>
  </si>
  <si>
    <t>NST17</t>
  </si>
  <si>
    <t>NST18</t>
  </si>
  <si>
    <t>NST19</t>
  </si>
  <si>
    <t>P01-1</t>
  </si>
  <si>
    <t>P01-2</t>
  </si>
  <si>
    <t>P01-3</t>
  </si>
  <si>
    <t>P02-1</t>
  </si>
  <si>
    <t>P03-1</t>
  </si>
  <si>
    <t>P03-2</t>
  </si>
  <si>
    <t>P01-4</t>
  </si>
  <si>
    <t>P02-2</t>
  </si>
  <si>
    <t>P03-3</t>
  </si>
  <si>
    <t>P03-4</t>
  </si>
  <si>
    <t>P04-1</t>
  </si>
  <si>
    <t>P04-2</t>
  </si>
  <si>
    <t>P04-3</t>
  </si>
  <si>
    <t>P04-4</t>
  </si>
  <si>
    <t>P04-5</t>
  </si>
  <si>
    <t>P04-6</t>
  </si>
  <si>
    <t>P05-1</t>
  </si>
  <si>
    <t>P05-2</t>
  </si>
  <si>
    <t>S17-5</t>
  </si>
  <si>
    <t>S09-2</t>
  </si>
  <si>
    <t>S09-3</t>
  </si>
  <si>
    <t>S09-4</t>
  </si>
  <si>
    <t>NST08</t>
  </si>
  <si>
    <t>S08-1</t>
  </si>
  <si>
    <t>Subtotal - S18</t>
  </si>
  <si>
    <t>Subtotal - S08</t>
  </si>
  <si>
    <t>Subtotal - P01</t>
  </si>
  <si>
    <t>Subtotal - P02</t>
  </si>
  <si>
    <t>Subtotal - P03</t>
  </si>
  <si>
    <t>Subtotal - P04</t>
  </si>
  <si>
    <t>Subtotal - P05</t>
  </si>
  <si>
    <t>AREA 1 -NELSPRUIT STANDARD WET HIRE ITEMS</t>
  </si>
  <si>
    <t>AREA 2  - WITBANK STANDARD WET HIRE ITEMS</t>
  </si>
  <si>
    <t>WIR03</t>
  </si>
  <si>
    <t>Witbank - cable rerouting</t>
  </si>
  <si>
    <t>W03 - 1</t>
  </si>
  <si>
    <t>AREA 3 -POLOKWANE STANDARD WET HIRE ITEMS</t>
  </si>
  <si>
    <t>Subtotal - W02:</t>
  </si>
  <si>
    <t>Subtotal - W03:</t>
  </si>
  <si>
    <t>Area 3 - Polokwane</t>
  </si>
  <si>
    <t>Area 2  - Witbank</t>
  </si>
  <si>
    <t>Area 1 - Nelspruit</t>
  </si>
  <si>
    <t xml:space="preserve">Grounbuilt and Letsitele </t>
  </si>
  <si>
    <t>RFP No. ERACET-NPG-57720 - FOR THE PROVISION OF EARTHMOVING EQUIPMENT FOR THE EASTERN REGION SHUTDOWN FOR A PERIOD OF TWO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</si>
</sst>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R#,##0.00;[Red]\(\R#,##0.00\);\-"/>
    <numFmt numFmtId="165" formatCode="&quot;R&quot;#,##0.00"/>
  </numFmts>
  <fonts count="23" x14ac:knownFonts="1">
    <font>
      <sz val="11"/>
      <color theme="1"/>
      <name val="Calibri"/>
      <family val="2"/>
      <scheme val="minor"/>
    </font>
    <font>
      <b/>
      <sz val="14"/>
      <color rgb="FFFFFFFF"/>
      <name val="Calibri"/>
      <family val="2"/>
    </font>
    <font>
      <i/>
      <sz val="10"/>
      <color rgb="FF666666"/>
      <name val="Calibri"/>
      <family val="2"/>
    </font>
    <font>
      <sz val="10"/>
      <name val="Calibri"/>
      <family val="2"/>
    </font>
    <font>
      <b/>
      <sz val="11"/>
      <name val="Calibri"/>
      <family val="2"/>
    </font>
    <font>
      <sz val="11"/>
      <color rgb="FF0000FF"/>
      <name val="Calibri"/>
      <family val="2"/>
    </font>
    <font>
      <b/>
      <sz val="11"/>
      <color rgb="FFFFFFFF"/>
      <name val="Calibri"/>
      <family val="2"/>
    </font>
    <font>
      <b/>
      <sz val="11"/>
      <color rgb="FF0000FF"/>
      <name val="Calibri"/>
      <family val="2"/>
    </font>
    <font>
      <b/>
      <sz val="12"/>
      <color rgb="FFFFFFFF"/>
      <name val="Calibri"/>
      <family val="2"/>
    </font>
    <font>
      <sz val="11"/>
      <color rgb="FF666666"/>
      <name val="Calibri"/>
      <family val="2"/>
    </font>
    <font>
      <b/>
      <sz val="11"/>
      <color theme="1"/>
      <name val="Calibri"/>
      <family val="2"/>
      <scheme val="minor"/>
    </font>
    <font>
      <sz val="8"/>
      <name val="Calibri"/>
      <family val="2"/>
      <scheme val="minor"/>
    </font>
    <font>
      <b/>
      <sz val="12"/>
      <color rgb="FFFFFFFF"/>
      <name val="Calibri"/>
      <family val="2"/>
    </font>
    <font>
      <b/>
      <sz val="10"/>
      <name val="Calibri"/>
      <family val="2"/>
    </font>
    <font>
      <b/>
      <sz val="11"/>
      <color rgb="FFFFFFFF"/>
      <name val="Calibri"/>
      <family val="2"/>
    </font>
    <font>
      <b/>
      <sz val="11"/>
      <color rgb="FF666666"/>
      <name val="Calibri"/>
      <family val="2"/>
    </font>
    <font>
      <b/>
      <sz val="11"/>
      <color rgb="FF0000FF"/>
      <name val="Calibri"/>
      <family val="2"/>
    </font>
    <font>
      <sz val="11"/>
      <color theme="0"/>
      <name val="Calibri"/>
      <family val="2"/>
      <scheme val="minor"/>
    </font>
    <font>
      <b/>
      <sz val="11"/>
      <color theme="0"/>
      <name val="Calibri"/>
      <family val="2"/>
    </font>
    <font>
      <sz val="11"/>
      <name val="Calibri"/>
      <family val="2"/>
      <scheme val="minor"/>
    </font>
    <font>
      <b/>
      <sz val="11"/>
      <name val="Calibri"/>
      <family val="2"/>
    </font>
    <font>
      <b/>
      <sz val="11"/>
      <name val="Calibri"/>
      <family val="2"/>
      <scheme val="minor"/>
    </font>
    <font>
      <sz val="9"/>
      <color theme="1"/>
      <name val="Calibri"/>
      <family val="2"/>
      <scheme val="minor"/>
    </font>
  </fonts>
  <fills count="10">
    <fill>
      <patternFill patternType="none"/>
    </fill>
    <fill>
      <patternFill patternType="gray125"/>
    </fill>
    <fill>
      <patternFill patternType="solid">
        <fgColor rgb="FF1F4E78"/>
      </patternFill>
    </fill>
    <fill>
      <patternFill patternType="solid">
        <fgColor rgb="FFF2F2F2"/>
      </patternFill>
    </fill>
    <fill>
      <patternFill patternType="solid">
        <fgColor rgb="FFEAF3FF"/>
      </patternFill>
    </fill>
    <fill>
      <patternFill patternType="solid">
        <fgColor rgb="FFFFF2CC"/>
      </patternFill>
    </fill>
    <fill>
      <patternFill patternType="solid">
        <fgColor rgb="FFFCE4D6"/>
      </patternFill>
    </fill>
    <fill>
      <patternFill patternType="solid">
        <fgColor rgb="FFE2F0D9"/>
      </patternFill>
    </fill>
    <fill>
      <patternFill patternType="solid">
        <fgColor rgb="FFE7E6E6"/>
      </patternFill>
    </fill>
    <fill>
      <patternFill patternType="solid">
        <fgColor theme="4" tint="0.79998168889431442"/>
        <bgColor indexed="64"/>
      </patternFill>
    </fill>
  </fills>
  <borders count="20">
    <border>
      <left/>
      <right/>
      <top/>
      <bottom/>
      <diagonal/>
    </border>
    <border>
      <left style="thin">
        <color rgb="FFBFBFBF"/>
      </left>
      <right style="thin">
        <color rgb="FFBFBFBF"/>
      </right>
      <top style="thin">
        <color rgb="FFBFBFBF"/>
      </top>
      <bottom style="thin">
        <color rgb="FFBFBFBF"/>
      </bottom>
      <diagonal/>
    </border>
    <border>
      <left/>
      <right/>
      <top style="medium">
        <color rgb="FF1F4E78"/>
      </top>
      <bottom style="medium">
        <color rgb="FF1F4E78"/>
      </bottom>
      <diagonal/>
    </border>
    <border>
      <left/>
      <right/>
      <top style="thin">
        <color rgb="FFBFBFBF"/>
      </top>
      <bottom/>
      <diagonal/>
    </border>
    <border>
      <left/>
      <right style="thin">
        <color rgb="FFBFBFBF"/>
      </right>
      <top style="thin">
        <color rgb="FFBFBFBF"/>
      </top>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top/>
      <bottom/>
      <diagonal/>
    </border>
    <border>
      <left/>
      <right style="thin">
        <color rgb="FFBFBFBF"/>
      </right>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style="medium">
        <color theme="1" tint="0.14996795556505021"/>
      </left>
      <right style="medium">
        <color theme="1" tint="0.14996795556505021"/>
      </right>
      <top style="medium">
        <color theme="1" tint="0.14996795556505021"/>
      </top>
      <bottom style="medium">
        <color theme="1" tint="0.14996795556505021"/>
      </bottom>
      <diagonal/>
    </border>
    <border>
      <left style="thin">
        <color rgb="FFBFBFBF"/>
      </left>
      <right style="thin">
        <color rgb="FFBFBFBF"/>
      </right>
      <top style="thin">
        <color rgb="FFBFBFBF"/>
      </top>
      <bottom/>
      <diagonal/>
    </border>
    <border>
      <left/>
      <right/>
      <top style="medium">
        <color rgb="FF1F4E78"/>
      </top>
      <bottom/>
      <diagonal/>
    </border>
    <border>
      <left style="medium">
        <color auto="1"/>
      </left>
      <right style="medium">
        <color auto="1"/>
      </right>
      <top style="medium">
        <color auto="1"/>
      </top>
      <bottom style="medium">
        <color auto="1"/>
      </bottom>
      <diagonal/>
    </border>
    <border>
      <left/>
      <right style="medium">
        <color theme="1" tint="0.14996795556505021"/>
      </right>
      <top style="medium">
        <color theme="1" tint="0.14996795556505021"/>
      </top>
      <bottom style="medium">
        <color theme="1" tint="0.14996795556505021"/>
      </bottom>
      <diagonal/>
    </border>
    <border>
      <left style="thin">
        <color rgb="FFBFBFBF"/>
      </left>
      <right/>
      <top style="thin">
        <color rgb="FFBFBFBF"/>
      </top>
      <bottom/>
      <diagonal/>
    </border>
    <border>
      <left style="thin">
        <color rgb="FFBFBFBF"/>
      </left>
      <right/>
      <top style="thin">
        <color rgb="FFBFBFBF"/>
      </top>
      <bottom style="thin">
        <color rgb="FFBFBFBF"/>
      </bottom>
      <diagonal/>
    </border>
    <border>
      <left/>
      <right style="medium">
        <color auto="1"/>
      </right>
      <top style="medium">
        <color auto="1"/>
      </top>
      <bottom style="medium">
        <color auto="1"/>
      </bottom>
      <diagonal/>
    </border>
  </borders>
  <cellStyleXfs count="1">
    <xf numFmtId="0" fontId="0" fillId="0" borderId="0"/>
  </cellStyleXfs>
  <cellXfs count="114">
    <xf numFmtId="0" fontId="0" fillId="0" borderId="0" xfId="0"/>
    <xf numFmtId="0" fontId="4" fillId="3" borderId="1" xfId="0" applyFont="1" applyFill="1" applyBorder="1"/>
    <xf numFmtId="0" fontId="4" fillId="7" borderId="1" xfId="0" applyFont="1" applyFill="1" applyBorder="1"/>
    <xf numFmtId="0" fontId="6"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3" fontId="9" fillId="3" borderId="1" xfId="0" applyNumberFormat="1" applyFont="1" applyFill="1" applyBorder="1" applyAlignment="1">
      <alignment vertical="center"/>
    </xf>
    <xf numFmtId="0" fontId="0" fillId="8" borderId="2" xfId="0" applyFill="1" applyBorder="1"/>
    <xf numFmtId="0" fontId="4" fillId="8" borderId="2" xfId="0" applyFont="1" applyFill="1" applyBorder="1"/>
    <xf numFmtId="0" fontId="0" fillId="0" borderId="14" xfId="0" applyBorder="1"/>
    <xf numFmtId="0" fontId="10" fillId="0" borderId="0" xfId="0" applyFont="1"/>
    <xf numFmtId="0" fontId="14" fillId="2" borderId="1" xfId="0" applyFont="1" applyFill="1" applyBorder="1" applyAlignment="1">
      <alignment horizontal="center" vertical="center" wrapText="1"/>
    </xf>
    <xf numFmtId="0" fontId="10" fillId="0" borderId="1" xfId="0" applyFont="1" applyBorder="1" applyAlignment="1">
      <alignment vertical="center"/>
    </xf>
    <xf numFmtId="0" fontId="10" fillId="0" borderId="1" xfId="0" applyFont="1" applyBorder="1" applyAlignment="1">
      <alignment vertical="center" wrapText="1"/>
    </xf>
    <xf numFmtId="3" fontId="15" fillId="3" borderId="1" xfId="0" applyNumberFormat="1" applyFont="1" applyFill="1" applyBorder="1" applyAlignment="1">
      <alignment vertical="center"/>
    </xf>
    <xf numFmtId="164" fontId="16" fillId="4" borderId="1" xfId="0" applyNumberFormat="1" applyFont="1" applyFill="1" applyBorder="1" applyAlignment="1">
      <alignment vertical="center"/>
    </xf>
    <xf numFmtId="164" fontId="10" fillId="0" borderId="1" xfId="0" applyNumberFormat="1" applyFont="1" applyBorder="1" applyAlignment="1">
      <alignment vertical="center"/>
    </xf>
    <xf numFmtId="0" fontId="13" fillId="3" borderId="1" xfId="0" applyFont="1" applyFill="1" applyBorder="1" applyAlignment="1">
      <alignment wrapText="1"/>
    </xf>
    <xf numFmtId="0" fontId="10" fillId="0" borderId="5" xfId="0" applyFont="1" applyBorder="1"/>
    <xf numFmtId="0" fontId="10" fillId="0" borderId="6" xfId="0" applyFont="1" applyBorder="1"/>
    <xf numFmtId="0" fontId="5" fillId="4" borderId="1" xfId="0" applyFont="1" applyFill="1" applyBorder="1" applyAlignment="1">
      <alignment horizontal="left" vertical="center"/>
    </xf>
    <xf numFmtId="0" fontId="12" fillId="2" borderId="0" xfId="0" applyFont="1" applyFill="1" applyAlignment="1">
      <alignment horizontal="left"/>
    </xf>
    <xf numFmtId="0" fontId="0" fillId="0" borderId="3" xfId="0" applyBorder="1"/>
    <xf numFmtId="0" fontId="0" fillId="0" borderId="10" xfId="0" applyBorder="1"/>
    <xf numFmtId="0" fontId="0" fillId="0" borderId="14" xfId="0" applyBorder="1" applyAlignment="1">
      <alignment wrapText="1"/>
    </xf>
    <xf numFmtId="0" fontId="0" fillId="0" borderId="0" xfId="0" applyAlignment="1">
      <alignment wrapText="1"/>
    </xf>
    <xf numFmtId="0" fontId="17" fillId="0" borderId="0" xfId="0" applyFont="1"/>
    <xf numFmtId="0" fontId="17" fillId="0" borderId="4" xfId="0" applyFont="1" applyBorder="1"/>
    <xf numFmtId="0" fontId="17" fillId="0" borderId="8" xfId="0" applyFont="1" applyBorder="1"/>
    <xf numFmtId="0" fontId="17" fillId="0" borderId="11" xfId="0" applyFont="1" applyBorder="1"/>
    <xf numFmtId="165" fontId="17" fillId="0" borderId="0" xfId="0" applyNumberFormat="1" applyFont="1"/>
    <xf numFmtId="165" fontId="18" fillId="2" borderId="1" xfId="0" applyNumberFormat="1" applyFont="1" applyFill="1" applyBorder="1" applyAlignment="1">
      <alignment horizontal="center" vertical="center" wrapText="1"/>
    </xf>
    <xf numFmtId="165" fontId="19" fillId="0" borderId="1" xfId="0" applyNumberFormat="1" applyFont="1" applyBorder="1" applyAlignment="1">
      <alignment vertical="center"/>
    </xf>
    <xf numFmtId="165" fontId="20" fillId="8" borderId="2" xfId="0" applyNumberFormat="1" applyFont="1" applyFill="1" applyBorder="1"/>
    <xf numFmtId="165" fontId="19" fillId="0" borderId="0" xfId="0" applyNumberFormat="1" applyFont="1" applyAlignment="1">
      <alignment wrapText="1"/>
    </xf>
    <xf numFmtId="165" fontId="21" fillId="0" borderId="15" xfId="0" applyNumberFormat="1" applyFont="1" applyBorder="1"/>
    <xf numFmtId="0" fontId="21" fillId="0" borderId="0" xfId="0" applyFont="1"/>
    <xf numFmtId="0" fontId="21" fillId="0" borderId="5" xfId="0" applyFont="1" applyBorder="1"/>
    <xf numFmtId="165" fontId="20" fillId="2" borderId="1" xfId="0" applyNumberFormat="1" applyFont="1" applyFill="1" applyBorder="1" applyAlignment="1">
      <alignment horizontal="center" vertical="center" wrapText="1"/>
    </xf>
    <xf numFmtId="165" fontId="20" fillId="4" borderId="13" xfId="0" applyNumberFormat="1" applyFont="1" applyFill="1" applyBorder="1" applyAlignment="1">
      <alignment vertical="center"/>
    </xf>
    <xf numFmtId="165" fontId="21" fillId="0" borderId="12" xfId="0" applyNumberFormat="1" applyFont="1" applyBorder="1"/>
    <xf numFmtId="165" fontId="19" fillId="0" borderId="0" xfId="0" applyNumberFormat="1" applyFont="1"/>
    <xf numFmtId="0" fontId="19" fillId="0" borderId="0" xfId="0" applyFont="1"/>
    <xf numFmtId="3" fontId="9" fillId="0" borderId="1" xfId="0" applyNumberFormat="1" applyFont="1" applyBorder="1" applyAlignment="1">
      <alignment vertical="center"/>
    </xf>
    <xf numFmtId="0" fontId="14" fillId="2" borderId="18" xfId="0" applyFont="1" applyFill="1" applyBorder="1" applyAlignment="1">
      <alignment horizontal="center" vertical="center" wrapText="1"/>
    </xf>
    <xf numFmtId="164" fontId="16" fillId="4" borderId="18" xfId="0" applyNumberFormat="1" applyFont="1" applyFill="1" applyBorder="1" applyAlignment="1">
      <alignment vertical="center"/>
    </xf>
    <xf numFmtId="165" fontId="21" fillId="0" borderId="19" xfId="0" applyNumberFormat="1" applyFont="1" applyBorder="1"/>
    <xf numFmtId="165" fontId="20" fillId="2" borderId="6" xfId="0" applyNumberFormat="1" applyFont="1" applyFill="1" applyBorder="1" applyAlignment="1">
      <alignment horizontal="center" vertical="center" wrapText="1"/>
    </xf>
    <xf numFmtId="165" fontId="20" fillId="4" borderId="4" xfId="0" applyNumberFormat="1" applyFont="1" applyFill="1" applyBorder="1" applyAlignment="1">
      <alignment vertical="center"/>
    </xf>
    <xf numFmtId="165" fontId="21" fillId="0" borderId="16" xfId="0" applyNumberFormat="1" applyFont="1" applyBorder="1"/>
    <xf numFmtId="0" fontId="10" fillId="0" borderId="15" xfId="0" applyFont="1" applyBorder="1"/>
    <xf numFmtId="0" fontId="14" fillId="2" borderId="15" xfId="0" applyFont="1" applyFill="1" applyBorder="1" applyAlignment="1">
      <alignment horizontal="center" vertical="center" wrapText="1"/>
    </xf>
    <xf numFmtId="3" fontId="15" fillId="3" borderId="15" xfId="0" applyNumberFormat="1" applyFont="1" applyFill="1" applyBorder="1" applyAlignment="1">
      <alignment vertical="center"/>
    </xf>
    <xf numFmtId="164" fontId="16" fillId="4" borderId="15" xfId="0" applyNumberFormat="1" applyFont="1" applyFill="1" applyBorder="1" applyAlignment="1">
      <alignment vertical="center"/>
    </xf>
    <xf numFmtId="0" fontId="4" fillId="0" borderId="0" xfId="0" applyFont="1"/>
    <xf numFmtId="0" fontId="5" fillId="0" borderId="0" xfId="0" applyFont="1" applyAlignment="1">
      <alignment horizontal="left" vertical="center"/>
    </xf>
    <xf numFmtId="0" fontId="4" fillId="0" borderId="0" xfId="0" applyFont="1" applyAlignment="1">
      <alignment horizontal="left"/>
    </xf>
    <xf numFmtId="164" fontId="4" fillId="0" borderId="0" xfId="0" applyNumberFormat="1" applyFont="1" applyAlignment="1">
      <alignment horizontal="center" vertical="center"/>
    </xf>
    <xf numFmtId="0" fontId="10" fillId="0" borderId="15" xfId="0" applyFont="1" applyBorder="1" applyAlignment="1">
      <alignment horizontal="right"/>
    </xf>
    <xf numFmtId="0" fontId="1" fillId="2" borderId="0" xfId="0" applyFont="1" applyFill="1" applyAlignment="1">
      <alignment horizontal="center" vertical="center"/>
    </xf>
    <xf numFmtId="0" fontId="2" fillId="0" borderId="0" xfId="0" applyFont="1" applyAlignment="1">
      <alignment horizontal="center" vertical="center"/>
    </xf>
    <xf numFmtId="0" fontId="3" fillId="3" borderId="17"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0" xfId="0" applyFont="1" applyFill="1" applyAlignment="1">
      <alignment horizontal="left" vertical="top" wrapText="1"/>
    </xf>
    <xf numFmtId="0" fontId="3" fillId="3" borderId="9" xfId="0" applyFont="1" applyFill="1" applyBorder="1" applyAlignment="1">
      <alignment horizontal="left" vertical="top" wrapText="1"/>
    </xf>
    <xf numFmtId="0" fontId="3" fillId="3" borderId="10" xfId="0" applyFont="1" applyFill="1" applyBorder="1" applyAlignment="1">
      <alignment horizontal="left" vertical="top" wrapText="1"/>
    </xf>
    <xf numFmtId="0" fontId="4" fillId="3" borderId="7" xfId="0" applyFont="1" applyFill="1" applyBorder="1" applyAlignment="1">
      <alignment horizontal="left"/>
    </xf>
    <xf numFmtId="0" fontId="4" fillId="3" borderId="0" xfId="0" applyFont="1" applyFill="1" applyAlignment="1">
      <alignment horizontal="left"/>
    </xf>
    <xf numFmtId="0" fontId="4" fillId="3" borderId="8" xfId="0" applyFont="1" applyFill="1" applyBorder="1" applyAlignment="1">
      <alignment horizontal="left"/>
    </xf>
    <xf numFmtId="0" fontId="8" fillId="2" borderId="10" xfId="0" applyFont="1" applyFill="1" applyBorder="1" applyAlignment="1">
      <alignment horizontal="left"/>
    </xf>
    <xf numFmtId="0" fontId="12" fillId="2" borderId="10" xfId="0" applyFont="1" applyFill="1" applyBorder="1" applyAlignment="1">
      <alignment horizontal="left"/>
    </xf>
    <xf numFmtId="164" fontId="4" fillId="5" borderId="18" xfId="0" applyNumberFormat="1" applyFont="1" applyFill="1" applyBorder="1" applyAlignment="1">
      <alignment horizontal="center" vertical="center"/>
    </xf>
    <xf numFmtId="164" fontId="4" fillId="5" borderId="6" xfId="0" applyNumberFormat="1" applyFont="1" applyFill="1" applyBorder="1" applyAlignment="1">
      <alignment horizontal="center" vertical="center"/>
    </xf>
    <xf numFmtId="0" fontId="7" fillId="6" borderId="1" xfId="0" applyFont="1" applyFill="1" applyBorder="1" applyAlignment="1" applyProtection="1">
      <alignment horizontal="center"/>
      <protection locked="0"/>
    </xf>
    <xf numFmtId="0" fontId="0" fillId="0" borderId="0" xfId="0" applyProtection="1">
      <protection locked="0"/>
    </xf>
    <xf numFmtId="0" fontId="0" fillId="0" borderId="0" xfId="0" applyAlignment="1" applyProtection="1">
      <alignment vertical="center" wrapText="1"/>
      <protection locked="0"/>
    </xf>
    <xf numFmtId="0" fontId="7" fillId="0" borderId="0" xfId="0" applyFont="1" applyAlignment="1" applyProtection="1">
      <alignment horizontal="center"/>
      <protection locked="0"/>
    </xf>
    <xf numFmtId="164" fontId="0" fillId="0" borderId="0" xfId="0" applyNumberFormat="1" applyProtection="1">
      <protection locked="0"/>
    </xf>
    <xf numFmtId="164" fontId="0" fillId="0" borderId="0" xfId="0" applyNumberFormat="1" applyAlignment="1" applyProtection="1">
      <alignment horizontal="center"/>
      <protection locked="0"/>
    </xf>
    <xf numFmtId="0" fontId="0" fillId="0" borderId="0" xfId="0" applyAlignment="1" applyProtection="1">
      <alignment horizontal="center" vertical="center"/>
      <protection locked="0"/>
    </xf>
    <xf numFmtId="164" fontId="5" fillId="4" borderId="1" xfId="0" applyNumberFormat="1" applyFont="1" applyFill="1" applyBorder="1" applyAlignment="1" applyProtection="1">
      <alignment vertical="center"/>
      <protection locked="0"/>
    </xf>
    <xf numFmtId="0" fontId="0" fillId="8" borderId="2" xfId="0" applyFill="1" applyBorder="1" applyProtection="1">
      <protection locked="0"/>
    </xf>
    <xf numFmtId="0" fontId="0" fillId="0" borderId="14" xfId="0" applyBorder="1" applyAlignment="1" applyProtection="1">
      <alignment wrapText="1"/>
      <protection locked="0"/>
    </xf>
    <xf numFmtId="0" fontId="0" fillId="0" borderId="0" xfId="0" applyAlignment="1" applyProtection="1">
      <alignment wrapText="1"/>
      <protection locked="0"/>
    </xf>
    <xf numFmtId="0" fontId="10" fillId="0" borderId="0" xfId="0" applyFont="1" applyProtection="1">
      <protection locked="0"/>
    </xf>
    <xf numFmtId="0" fontId="10" fillId="0" borderId="15" xfId="0" applyFont="1" applyBorder="1" applyAlignment="1" applyProtection="1">
      <alignment horizontal="right"/>
      <protection locked="0"/>
    </xf>
    <xf numFmtId="0" fontId="10" fillId="0" borderId="15" xfId="0" applyFont="1" applyBorder="1" applyProtection="1">
      <protection locked="0"/>
    </xf>
    <xf numFmtId="0" fontId="10" fillId="0" borderId="5" xfId="0" applyFont="1" applyBorder="1" applyProtection="1">
      <protection locked="0"/>
    </xf>
    <xf numFmtId="0" fontId="14" fillId="2" borderId="1" xfId="0" applyFont="1" applyFill="1" applyBorder="1" applyAlignment="1" applyProtection="1">
      <alignment horizontal="center" vertical="center" wrapText="1"/>
      <protection locked="0"/>
    </xf>
    <xf numFmtId="0" fontId="14" fillId="2" borderId="15" xfId="0" applyFont="1" applyFill="1" applyBorder="1" applyAlignment="1" applyProtection="1">
      <alignment horizontal="center" vertical="center" wrapText="1"/>
      <protection locked="0"/>
    </xf>
    <xf numFmtId="164" fontId="16" fillId="4" borderId="1" xfId="0" applyNumberFormat="1" applyFont="1" applyFill="1" applyBorder="1" applyAlignment="1" applyProtection="1">
      <alignment vertical="center"/>
      <protection locked="0"/>
    </xf>
    <xf numFmtId="3" fontId="15" fillId="3" borderId="15" xfId="0" applyNumberFormat="1" applyFont="1" applyFill="1" applyBorder="1" applyAlignment="1" applyProtection="1">
      <alignment vertical="center"/>
      <protection locked="0"/>
    </xf>
    <xf numFmtId="164" fontId="16" fillId="4" borderId="15" xfId="0" applyNumberFormat="1" applyFont="1" applyFill="1" applyBorder="1" applyAlignment="1" applyProtection="1">
      <alignment vertical="center"/>
      <protection locked="0"/>
    </xf>
    <xf numFmtId="0" fontId="4" fillId="8" borderId="2" xfId="0" applyFont="1" applyFill="1" applyBorder="1" applyProtection="1">
      <protection locked="0"/>
    </xf>
    <xf numFmtId="3" fontId="15" fillId="3" borderId="1" xfId="0" applyNumberFormat="1" applyFont="1" applyFill="1" applyBorder="1" applyAlignment="1" applyProtection="1">
      <alignment vertical="center"/>
      <protection locked="0"/>
    </xf>
    <xf numFmtId="164" fontId="16" fillId="4" borderId="13" xfId="0" applyNumberFormat="1" applyFont="1" applyFill="1" applyBorder="1" applyAlignment="1" applyProtection="1">
      <alignment vertical="center"/>
      <protection locked="0"/>
    </xf>
    <xf numFmtId="3" fontId="15" fillId="3" borderId="13" xfId="0" applyNumberFormat="1" applyFont="1" applyFill="1" applyBorder="1" applyAlignment="1" applyProtection="1">
      <alignment vertical="center"/>
      <protection locked="0"/>
    </xf>
    <xf numFmtId="164" fontId="5" fillId="9" borderId="1" xfId="0" applyNumberFormat="1" applyFont="1" applyFill="1" applyBorder="1" applyAlignment="1" applyProtection="1">
      <alignment vertical="center"/>
      <protection locked="0"/>
    </xf>
    <xf numFmtId="164" fontId="0" fillId="0" borderId="1" xfId="0" applyNumberFormat="1" applyBorder="1" applyProtection="1"/>
    <xf numFmtId="164" fontId="0" fillId="0" borderId="18" xfId="0" applyNumberFormat="1" applyBorder="1" applyAlignment="1" applyProtection="1">
      <alignment horizontal="center"/>
    </xf>
    <xf numFmtId="164" fontId="0" fillId="0" borderId="6" xfId="0" applyNumberFormat="1" applyBorder="1" applyAlignment="1" applyProtection="1">
      <alignment horizontal="center"/>
    </xf>
    <xf numFmtId="0" fontId="6" fillId="2" borderId="1"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0" fillId="0" borderId="1" xfId="0" applyBorder="1" applyAlignment="1" applyProtection="1">
      <alignment horizontal="center"/>
    </xf>
    <xf numFmtId="0" fontId="0" fillId="0" borderId="1" xfId="0" applyBorder="1" applyAlignment="1" applyProtection="1">
      <alignment wrapText="1"/>
    </xf>
    <xf numFmtId="0" fontId="0" fillId="0" borderId="1" xfId="0" applyBorder="1" applyAlignment="1" applyProtection="1">
      <alignment horizontal="center" vertical="center"/>
    </xf>
    <xf numFmtId="0" fontId="0" fillId="0" borderId="1" xfId="0" applyBorder="1" applyAlignment="1" applyProtection="1">
      <alignment vertical="center" wrapText="1"/>
    </xf>
    <xf numFmtId="0" fontId="10" fillId="0" borderId="0" xfId="0" applyFont="1" applyProtection="1"/>
    <xf numFmtId="0" fontId="10" fillId="0" borderId="0" xfId="0" applyFont="1" applyAlignment="1" applyProtection="1">
      <alignment horizontal="left"/>
    </xf>
    <xf numFmtId="0" fontId="22" fillId="0" borderId="1" xfId="0" applyFont="1" applyBorder="1" applyAlignment="1" applyProtection="1">
      <alignment vertical="center" wrapText="1"/>
    </xf>
    <xf numFmtId="0" fontId="0" fillId="0" borderId="18" xfId="0" applyBorder="1" applyAlignment="1" applyProtection="1">
      <alignment horizontal="center"/>
      <protection locked="0"/>
    </xf>
    <xf numFmtId="0" fontId="0" fillId="0" borderId="6" xfId="0"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98"/>
  <sheetViews>
    <sheetView showGridLines="0" tabSelected="1" topLeftCell="A32" zoomScaleNormal="100" workbookViewId="0">
      <selection activeCell="K35" sqref="K35"/>
    </sheetView>
  </sheetViews>
  <sheetFormatPr defaultRowHeight="14.4" x14ac:dyDescent="0.3"/>
  <cols>
    <col min="1" max="1" width="8.5546875" customWidth="1"/>
    <col min="2" max="2" width="16" customWidth="1"/>
    <col min="3" max="3" width="8.44140625" customWidth="1"/>
    <col min="4" max="4" width="28.6640625" customWidth="1"/>
    <col min="5" max="5" width="6" customWidth="1"/>
    <col min="6" max="6" width="15.5546875" customWidth="1"/>
    <col min="7" max="7" width="8.5546875" customWidth="1"/>
    <col min="8" max="8" width="9.44140625" customWidth="1"/>
    <col min="9" max="9" width="15.77734375" customWidth="1"/>
    <col min="10" max="10" width="10.33203125" customWidth="1"/>
    <col min="11" max="11" width="11.33203125" customWidth="1"/>
    <col min="12" max="12" width="14" customWidth="1"/>
    <col min="13" max="13" width="11.21875" customWidth="1"/>
    <col min="14" max="14" width="13.109375" customWidth="1"/>
    <col min="15" max="15" width="21.33203125" style="30" customWidth="1"/>
    <col min="16" max="17" width="14" customWidth="1"/>
    <col min="18" max="18" width="18" customWidth="1"/>
  </cols>
  <sheetData>
    <row r="1" spans="1:15" ht="24" customHeight="1" x14ac:dyDescent="0.3">
      <c r="A1" s="59" t="s">
        <v>0</v>
      </c>
      <c r="B1" s="59"/>
      <c r="C1" s="59"/>
      <c r="D1" s="59"/>
      <c r="E1" s="59"/>
      <c r="F1" s="59"/>
      <c r="G1" s="59"/>
      <c r="H1" s="59"/>
      <c r="I1" s="59"/>
      <c r="J1" s="59"/>
      <c r="K1" s="59"/>
      <c r="L1" s="59"/>
      <c r="M1" s="59"/>
      <c r="N1" s="59"/>
      <c r="O1" s="59"/>
    </row>
    <row r="2" spans="1:15" ht="18" customHeight="1" x14ac:dyDescent="0.3">
      <c r="A2" s="60" t="s">
        <v>229</v>
      </c>
      <c r="B2" s="60"/>
      <c r="C2" s="60"/>
      <c r="D2" s="60"/>
      <c r="E2" s="60"/>
      <c r="F2" s="60"/>
      <c r="G2" s="60"/>
      <c r="H2" s="60"/>
      <c r="I2" s="60"/>
      <c r="J2" s="60"/>
      <c r="K2" s="60"/>
      <c r="L2" s="60"/>
      <c r="M2" s="60"/>
      <c r="N2" s="60"/>
      <c r="O2" s="60"/>
    </row>
    <row r="4" spans="1:15" ht="19.95" customHeight="1" x14ac:dyDescent="0.3">
      <c r="A4" s="61" t="s">
        <v>1</v>
      </c>
      <c r="B4" s="62"/>
      <c r="C4" s="62"/>
      <c r="D4" s="62"/>
      <c r="E4" s="62"/>
      <c r="F4" s="62"/>
      <c r="G4" s="22"/>
      <c r="H4" s="22"/>
      <c r="I4" s="22"/>
      <c r="J4" s="22"/>
      <c r="K4" s="22"/>
      <c r="L4" s="22"/>
      <c r="M4" s="22"/>
      <c r="N4" s="22"/>
      <c r="O4" s="27"/>
    </row>
    <row r="5" spans="1:15" ht="18" customHeight="1" x14ac:dyDescent="0.3">
      <c r="A5" s="63"/>
      <c r="B5" s="64"/>
      <c r="C5" s="64"/>
      <c r="D5" s="64"/>
      <c r="E5" s="64"/>
      <c r="F5" s="64"/>
      <c r="O5" s="28"/>
    </row>
    <row r="6" spans="1:15" ht="59.4" customHeight="1" x14ac:dyDescent="0.3">
      <c r="A6" s="65"/>
      <c r="B6" s="66"/>
      <c r="C6" s="66"/>
      <c r="D6" s="66"/>
      <c r="E6" s="66"/>
      <c r="F6" s="66"/>
      <c r="G6" s="23"/>
      <c r="H6" s="23"/>
      <c r="I6" s="23"/>
      <c r="J6" s="23"/>
      <c r="K6" s="23"/>
      <c r="L6" s="23"/>
      <c r="M6" s="23"/>
      <c r="N6" s="23"/>
      <c r="O6" s="29"/>
    </row>
    <row r="8" spans="1:15" x14ac:dyDescent="0.3">
      <c r="A8" s="1" t="s">
        <v>2</v>
      </c>
      <c r="B8" s="20"/>
      <c r="C8" s="112"/>
      <c r="D8" s="113"/>
      <c r="F8" s="1" t="s">
        <v>3</v>
      </c>
      <c r="G8" s="2">
        <f>COUNTIF(C12:C30,"Y")+COUNTIF(J12:J14,"Y")+COUNTIF(J17:J21,"Y")</f>
        <v>0</v>
      </c>
      <c r="I8" s="67" t="s">
        <v>4</v>
      </c>
      <c r="J8" s="68"/>
      <c r="K8" s="69"/>
      <c r="L8" s="72">
        <f>SUM(E12:F30,L12:M14,L17:M21)</f>
        <v>0</v>
      </c>
      <c r="M8" s="73"/>
    </row>
    <row r="9" spans="1:15" x14ac:dyDescent="0.3">
      <c r="A9" s="54"/>
      <c r="B9" s="55"/>
      <c r="F9" s="54"/>
      <c r="G9" s="54"/>
      <c r="I9" s="56"/>
      <c r="J9" s="56"/>
      <c r="K9" s="56"/>
      <c r="L9" s="57"/>
    </row>
    <row r="10" spans="1:15" x14ac:dyDescent="0.3">
      <c r="A10" s="109" t="s">
        <v>227</v>
      </c>
      <c r="H10" s="109" t="s">
        <v>226</v>
      </c>
    </row>
    <row r="11" spans="1:15" ht="24" customHeight="1" x14ac:dyDescent="0.3">
      <c r="A11" s="102" t="s">
        <v>5</v>
      </c>
      <c r="B11" s="102" t="s">
        <v>6</v>
      </c>
      <c r="C11" s="102" t="s">
        <v>7</v>
      </c>
      <c r="D11" s="102" t="s">
        <v>8</v>
      </c>
      <c r="E11" s="103" t="s">
        <v>9</v>
      </c>
      <c r="F11" s="104"/>
      <c r="H11" s="102" t="s">
        <v>5</v>
      </c>
      <c r="I11" s="102" t="s">
        <v>6</v>
      </c>
      <c r="J11" s="102" t="s">
        <v>7</v>
      </c>
      <c r="K11" s="102" t="s">
        <v>8</v>
      </c>
      <c r="L11" s="103" t="s">
        <v>9</v>
      </c>
      <c r="M11" s="104"/>
    </row>
    <row r="12" spans="1:15" ht="30" customHeight="1" x14ac:dyDescent="0.3">
      <c r="A12" s="105" t="s">
        <v>168</v>
      </c>
      <c r="B12" s="106" t="s">
        <v>10</v>
      </c>
      <c r="C12" s="74"/>
      <c r="D12" s="99">
        <f>SUMIF($A$35:$A$119,"NST01",$O$35:$O$119)</f>
        <v>0</v>
      </c>
      <c r="E12" s="100">
        <f>IF(C12="Y",D12,0)</f>
        <v>0</v>
      </c>
      <c r="F12" s="101"/>
      <c r="G12" s="75"/>
      <c r="H12" s="107" t="s">
        <v>166</v>
      </c>
      <c r="I12" s="108" t="s">
        <v>117</v>
      </c>
      <c r="J12" s="74"/>
      <c r="K12" s="99">
        <f ca="1">SUMIF($A$35:$A$189,"WIR01",$O$35:$O$119)</f>
        <v>0</v>
      </c>
      <c r="L12" s="100">
        <f>IF(J12="Y",K12,0)</f>
        <v>0</v>
      </c>
      <c r="M12" s="101"/>
    </row>
    <row r="13" spans="1:15" ht="30" customHeight="1" x14ac:dyDescent="0.3">
      <c r="A13" s="105" t="s">
        <v>169</v>
      </c>
      <c r="B13" s="106" t="s">
        <v>11</v>
      </c>
      <c r="C13" s="74"/>
      <c r="D13" s="99">
        <f>SUMIF($A$35:$A$119,"NST02",$O$35:$O$119)</f>
        <v>0</v>
      </c>
      <c r="E13" s="100">
        <f t="shared" ref="E13:E30" si="0">IF(C13="Y",D13,0)</f>
        <v>0</v>
      </c>
      <c r="F13" s="101"/>
      <c r="G13" s="75"/>
      <c r="H13" s="107" t="s">
        <v>167</v>
      </c>
      <c r="I13" s="108" t="s">
        <v>141</v>
      </c>
      <c r="J13" s="74"/>
      <c r="K13" s="99">
        <f>SUMIF($A$35:$A$189,"WIR02",$O$35:$O$197)</f>
        <v>0</v>
      </c>
      <c r="L13" s="100">
        <f t="shared" ref="L13:L14" si="1">IF(J13="Y",K13,0)</f>
        <v>0</v>
      </c>
      <c r="M13" s="101"/>
    </row>
    <row r="14" spans="1:15" ht="30" customHeight="1" x14ac:dyDescent="0.3">
      <c r="A14" s="105" t="s">
        <v>170</v>
      </c>
      <c r="B14" s="106" t="s">
        <v>12</v>
      </c>
      <c r="C14" s="74"/>
      <c r="D14" s="99">
        <f>SUMIF($A$35:$A$119,"NST03",$O$35:$O$119)</f>
        <v>0</v>
      </c>
      <c r="E14" s="100">
        <f t="shared" si="0"/>
        <v>0</v>
      </c>
      <c r="F14" s="101"/>
      <c r="G14" s="75"/>
      <c r="H14" s="107" t="s">
        <v>219</v>
      </c>
      <c r="I14" s="108" t="s">
        <v>220</v>
      </c>
      <c r="J14" s="74"/>
      <c r="K14" s="99">
        <f>SUMIF($A$35:$A$189,"WIR03",$O$35:$O$197)</f>
        <v>0</v>
      </c>
      <c r="L14" s="100">
        <f t="shared" si="1"/>
        <v>0</v>
      </c>
      <c r="M14" s="101"/>
    </row>
    <row r="15" spans="1:15" ht="30" customHeight="1" x14ac:dyDescent="0.3">
      <c r="A15" s="105" t="s">
        <v>171</v>
      </c>
      <c r="B15" s="106" t="s">
        <v>13</v>
      </c>
      <c r="C15" s="74"/>
      <c r="D15" s="99">
        <f>SUMIF($A$35:$A$119,"NST04",$O$35:$O$119)</f>
        <v>0</v>
      </c>
      <c r="E15" s="100">
        <f t="shared" si="0"/>
        <v>0</v>
      </c>
      <c r="F15" s="101"/>
      <c r="G15" s="75"/>
      <c r="H15" s="110" t="s">
        <v>225</v>
      </c>
      <c r="I15" s="76"/>
      <c r="J15" s="77"/>
      <c r="K15" s="78"/>
      <c r="L15" s="79"/>
      <c r="M15" s="79"/>
    </row>
    <row r="16" spans="1:15" ht="30" customHeight="1" x14ac:dyDescent="0.3">
      <c r="A16" s="105" t="s">
        <v>172</v>
      </c>
      <c r="B16" s="106" t="s">
        <v>14</v>
      </c>
      <c r="C16" s="74"/>
      <c r="D16" s="99">
        <f>SUMIF($A$35:$A$119,"NST05",$O$35:$O$119)</f>
        <v>0</v>
      </c>
      <c r="E16" s="100">
        <f t="shared" si="0"/>
        <v>0</v>
      </c>
      <c r="F16" s="101"/>
      <c r="G16" s="75"/>
      <c r="H16" s="102" t="s">
        <v>5</v>
      </c>
      <c r="I16" s="102" t="s">
        <v>6</v>
      </c>
      <c r="J16" s="102" t="s">
        <v>7</v>
      </c>
      <c r="K16" s="102" t="s">
        <v>8</v>
      </c>
      <c r="L16" s="103" t="s">
        <v>9</v>
      </c>
      <c r="M16" s="104"/>
    </row>
    <row r="17" spans="1:13" ht="30" customHeight="1" x14ac:dyDescent="0.3">
      <c r="A17" s="105" t="s">
        <v>173</v>
      </c>
      <c r="B17" s="106" t="s">
        <v>15</v>
      </c>
      <c r="C17" s="74"/>
      <c r="D17" s="99">
        <f>SUMIF($A$35:$A$119,"NST06",$O$35:$O$119)</f>
        <v>0</v>
      </c>
      <c r="E17" s="100">
        <f t="shared" si="0"/>
        <v>0</v>
      </c>
      <c r="F17" s="101"/>
      <c r="G17" s="75"/>
      <c r="H17" s="107" t="s">
        <v>161</v>
      </c>
      <c r="I17" s="111" t="s">
        <v>150</v>
      </c>
      <c r="J17" s="74"/>
      <c r="K17" s="99">
        <f ca="1">SUMIF($A$35:$A$189,"PLK01",$O$35:$O$119)</f>
        <v>0</v>
      </c>
      <c r="L17" s="100">
        <f>IF(J17="Y",K17,0)</f>
        <v>0</v>
      </c>
      <c r="M17" s="101"/>
    </row>
    <row r="18" spans="1:13" ht="30" customHeight="1" x14ac:dyDescent="0.3">
      <c r="A18" s="105" t="s">
        <v>174</v>
      </c>
      <c r="B18" s="106" t="s">
        <v>16</v>
      </c>
      <c r="C18" s="74"/>
      <c r="D18" s="99">
        <f>SUMIF($A$35:$A$119,"NST07",$O$35:$O$119)</f>
        <v>0</v>
      </c>
      <c r="E18" s="100">
        <f t="shared" si="0"/>
        <v>0</v>
      </c>
      <c r="F18" s="101"/>
      <c r="G18" s="75"/>
      <c r="H18" s="107" t="s">
        <v>162</v>
      </c>
      <c r="I18" s="111" t="s">
        <v>153</v>
      </c>
      <c r="J18" s="74"/>
      <c r="K18" s="99">
        <f ca="1">SUMIF($A$35:$A$189,"PLK02",$O$35:$O$119)</f>
        <v>0</v>
      </c>
      <c r="L18" s="100">
        <f t="shared" ref="L18:L19" si="2">IF(J18="Y",K18,0)</f>
        <v>0</v>
      </c>
      <c r="M18" s="101"/>
    </row>
    <row r="19" spans="1:13" ht="30" customHeight="1" x14ac:dyDescent="0.3">
      <c r="A19" s="105" t="s">
        <v>208</v>
      </c>
      <c r="B19" s="106" t="s">
        <v>17</v>
      </c>
      <c r="C19" s="74"/>
      <c r="D19" s="99">
        <f>SUMIF($A$35:$A$119,"NST08",$O$35:$O$119)</f>
        <v>0</v>
      </c>
      <c r="E19" s="100">
        <f t="shared" si="0"/>
        <v>0</v>
      </c>
      <c r="F19" s="101"/>
      <c r="G19" s="75"/>
      <c r="H19" s="107" t="s">
        <v>163</v>
      </c>
      <c r="I19" s="111" t="s">
        <v>160</v>
      </c>
      <c r="J19" s="74"/>
      <c r="K19" s="99">
        <f ca="1">SUMIF($A$35:$A$189,"PLK03",$O$35:$O$119)</f>
        <v>0</v>
      </c>
      <c r="L19" s="100">
        <f t="shared" si="2"/>
        <v>0</v>
      </c>
      <c r="M19" s="101"/>
    </row>
    <row r="20" spans="1:13" ht="30" customHeight="1" x14ac:dyDescent="0.3">
      <c r="A20" s="105" t="s">
        <v>175</v>
      </c>
      <c r="B20" s="106" t="s">
        <v>18</v>
      </c>
      <c r="C20" s="74"/>
      <c r="D20" s="99">
        <f>SUMIF($A$35:$A$119,"NST09",$O$35:$O$119)</f>
        <v>0</v>
      </c>
      <c r="E20" s="100">
        <f t="shared" si="0"/>
        <v>0</v>
      </c>
      <c r="F20" s="101"/>
      <c r="G20" s="75"/>
      <c r="H20" s="107" t="s">
        <v>164</v>
      </c>
      <c r="I20" s="111" t="s">
        <v>228</v>
      </c>
      <c r="J20" s="74"/>
      <c r="K20" s="99">
        <f ca="1">SUMIF($A$35:$A$189,"PLK04",$O$35:$O$119)</f>
        <v>0</v>
      </c>
      <c r="L20" s="100">
        <f t="shared" ref="L20:L21" si="3">IF(J20="Y",K20,0)</f>
        <v>0</v>
      </c>
      <c r="M20" s="101"/>
    </row>
    <row r="21" spans="1:13" ht="30" customHeight="1" x14ac:dyDescent="0.3">
      <c r="A21" s="105" t="s">
        <v>176</v>
      </c>
      <c r="B21" s="106" t="s">
        <v>19</v>
      </c>
      <c r="C21" s="74"/>
      <c r="D21" s="99">
        <f>SUMIF($A$35:$A$119,"NST10",$O$35:$O$119)</f>
        <v>0</v>
      </c>
      <c r="E21" s="100">
        <f t="shared" si="0"/>
        <v>0</v>
      </c>
      <c r="F21" s="101"/>
      <c r="G21" s="75"/>
      <c r="H21" s="107" t="s">
        <v>165</v>
      </c>
      <c r="I21" s="111" t="s">
        <v>158</v>
      </c>
      <c r="J21" s="74"/>
      <c r="K21" s="99">
        <f ca="1">SUMIF($A$35:$A$189,"PLK05",$O$35:$O$119)</f>
        <v>0</v>
      </c>
      <c r="L21" s="100">
        <f t="shared" si="3"/>
        <v>0</v>
      </c>
      <c r="M21" s="101"/>
    </row>
    <row r="22" spans="1:13" ht="30" customHeight="1" x14ac:dyDescent="0.3">
      <c r="A22" s="105" t="s">
        <v>177</v>
      </c>
      <c r="B22" s="106" t="s">
        <v>20</v>
      </c>
      <c r="C22" s="74"/>
      <c r="D22" s="99">
        <f>SUMIF($A$35:$A$119,"NST11",$O$35:$O$119)</f>
        <v>0</v>
      </c>
      <c r="E22" s="100">
        <f t="shared" si="0"/>
        <v>0</v>
      </c>
      <c r="F22" s="101"/>
      <c r="G22" s="75"/>
      <c r="H22" s="80"/>
      <c r="I22" s="76"/>
      <c r="J22" s="77"/>
      <c r="K22" s="78"/>
      <c r="L22" s="79"/>
      <c r="M22" s="79"/>
    </row>
    <row r="23" spans="1:13" ht="30" customHeight="1" x14ac:dyDescent="0.3">
      <c r="A23" s="105" t="s">
        <v>178</v>
      </c>
      <c r="B23" s="106" t="s">
        <v>21</v>
      </c>
      <c r="C23" s="74"/>
      <c r="D23" s="99">
        <f>SUMIF($A$35:$A$119,"NST12",$O$35:$O$119)</f>
        <v>0</v>
      </c>
      <c r="E23" s="100">
        <f t="shared" si="0"/>
        <v>0</v>
      </c>
      <c r="F23" s="101"/>
      <c r="G23" s="75"/>
      <c r="H23" s="80"/>
      <c r="I23" s="76"/>
      <c r="J23" s="77"/>
      <c r="K23" s="78"/>
      <c r="L23" s="79"/>
      <c r="M23" s="79"/>
    </row>
    <row r="24" spans="1:13" ht="30" customHeight="1" x14ac:dyDescent="0.3">
      <c r="A24" s="105" t="s">
        <v>179</v>
      </c>
      <c r="B24" s="106" t="s">
        <v>22</v>
      </c>
      <c r="C24" s="74"/>
      <c r="D24" s="99">
        <f>SUMIF($A$35:$A$119,"NST13",$O$35:$O$119)</f>
        <v>0</v>
      </c>
      <c r="E24" s="100">
        <f t="shared" si="0"/>
        <v>0</v>
      </c>
      <c r="F24" s="101"/>
      <c r="G24" s="75"/>
      <c r="H24" s="80"/>
      <c r="I24" s="76"/>
      <c r="J24" s="77"/>
      <c r="K24" s="78"/>
      <c r="L24" s="79"/>
      <c r="M24" s="79"/>
    </row>
    <row r="25" spans="1:13" ht="30" customHeight="1" x14ac:dyDescent="0.3">
      <c r="A25" s="105" t="s">
        <v>180</v>
      </c>
      <c r="B25" s="106" t="s">
        <v>23</v>
      </c>
      <c r="C25" s="74"/>
      <c r="D25" s="99">
        <f>SUMIF($A$35:$A$119,"NST14",$O$35:$O$119)</f>
        <v>0</v>
      </c>
      <c r="E25" s="100">
        <f t="shared" si="0"/>
        <v>0</v>
      </c>
      <c r="F25" s="101"/>
      <c r="G25" s="75"/>
      <c r="H25" s="80"/>
      <c r="I25" s="76"/>
      <c r="J25" s="77"/>
      <c r="K25" s="78"/>
      <c r="L25" s="79"/>
      <c r="M25" s="79"/>
    </row>
    <row r="26" spans="1:13" ht="30" customHeight="1" x14ac:dyDescent="0.3">
      <c r="A26" s="105" t="s">
        <v>181</v>
      </c>
      <c r="B26" s="106" t="s">
        <v>24</v>
      </c>
      <c r="C26" s="74"/>
      <c r="D26" s="99">
        <f>SUMIF($A$35:$A$119,"NST15",$O$35:$O$119)</f>
        <v>0</v>
      </c>
      <c r="E26" s="100">
        <f t="shared" si="0"/>
        <v>0</v>
      </c>
      <c r="F26" s="101"/>
      <c r="G26" s="75"/>
      <c r="H26" s="80"/>
      <c r="I26" s="76"/>
      <c r="J26" s="77"/>
      <c r="K26" s="78"/>
      <c r="L26" s="79"/>
      <c r="M26" s="79"/>
    </row>
    <row r="27" spans="1:13" ht="30" customHeight="1" x14ac:dyDescent="0.3">
      <c r="A27" s="105" t="s">
        <v>182</v>
      </c>
      <c r="B27" s="106" t="s">
        <v>25</v>
      </c>
      <c r="C27" s="74"/>
      <c r="D27" s="99">
        <f>SUMIF($A$35:$A$119,"NST16",$O$35:$O$119)</f>
        <v>0</v>
      </c>
      <c r="E27" s="100">
        <f t="shared" si="0"/>
        <v>0</v>
      </c>
      <c r="F27" s="101"/>
      <c r="G27" s="75"/>
      <c r="H27" s="80"/>
      <c r="I27" s="76"/>
      <c r="J27" s="77"/>
      <c r="K27" s="78"/>
      <c r="L27" s="79"/>
      <c r="M27" s="79"/>
    </row>
    <row r="28" spans="1:13" ht="30" customHeight="1" x14ac:dyDescent="0.3">
      <c r="A28" s="105" t="s">
        <v>183</v>
      </c>
      <c r="B28" s="106" t="s">
        <v>26</v>
      </c>
      <c r="C28" s="74"/>
      <c r="D28" s="99">
        <f>SUMIF($A$35:$A$119,"NST17",$O$35:$O$119)</f>
        <v>0</v>
      </c>
      <c r="E28" s="100">
        <f t="shared" si="0"/>
        <v>0</v>
      </c>
      <c r="F28" s="101"/>
      <c r="G28" s="75"/>
      <c r="H28" s="75"/>
      <c r="I28" s="75"/>
      <c r="J28" s="75"/>
      <c r="K28" s="75"/>
      <c r="L28" s="75"/>
      <c r="M28" s="75"/>
    </row>
    <row r="29" spans="1:13" ht="30" customHeight="1" x14ac:dyDescent="0.3">
      <c r="A29" s="105" t="s">
        <v>184</v>
      </c>
      <c r="B29" s="106" t="s">
        <v>27</v>
      </c>
      <c r="C29" s="74"/>
      <c r="D29" s="99">
        <f>SUMIF($A$35:$A$119,"NST18",$O$35:$O$119)</f>
        <v>0</v>
      </c>
      <c r="E29" s="100">
        <f t="shared" si="0"/>
        <v>0</v>
      </c>
      <c r="F29" s="101"/>
      <c r="G29" s="75"/>
      <c r="H29" s="75"/>
      <c r="I29" s="75"/>
      <c r="J29" s="75"/>
      <c r="K29" s="75"/>
      <c r="L29" s="75"/>
      <c r="M29" s="75"/>
    </row>
    <row r="30" spans="1:13" ht="30" customHeight="1" x14ac:dyDescent="0.3">
      <c r="A30" s="105" t="s">
        <v>185</v>
      </c>
      <c r="B30" s="106" t="s">
        <v>28</v>
      </c>
      <c r="C30" s="74"/>
      <c r="D30" s="99">
        <f>SUMIF($A$35:$A$119,"NST19",$O$35:$O$119)</f>
        <v>0</v>
      </c>
      <c r="E30" s="100">
        <f t="shared" si="0"/>
        <v>0</v>
      </c>
      <c r="F30" s="101"/>
      <c r="G30" s="75"/>
      <c r="H30" s="75"/>
      <c r="I30" s="75"/>
      <c r="J30" s="75"/>
      <c r="K30" s="75"/>
      <c r="L30" s="75"/>
      <c r="M30" s="75"/>
    </row>
    <row r="31" spans="1:13" x14ac:dyDescent="0.3">
      <c r="C31" s="75"/>
      <c r="D31" s="75"/>
      <c r="E31" s="75"/>
      <c r="F31" s="75"/>
      <c r="G31" s="75"/>
      <c r="H31" s="75"/>
      <c r="I31" s="75"/>
      <c r="J31" s="75"/>
      <c r="K31" s="75"/>
      <c r="L31" s="75"/>
      <c r="M31" s="75"/>
    </row>
    <row r="33" spans="1:15" ht="15.6" x14ac:dyDescent="0.3">
      <c r="A33" s="70" t="s">
        <v>217</v>
      </c>
      <c r="B33" s="71"/>
      <c r="C33" s="71"/>
      <c r="D33" s="71"/>
      <c r="O33" s="26"/>
    </row>
    <row r="34" spans="1:15" ht="58.2" customHeight="1" x14ac:dyDescent="0.3">
      <c r="A34" s="3" t="s">
        <v>5</v>
      </c>
      <c r="B34" s="3" t="s">
        <v>6</v>
      </c>
      <c r="C34" s="3" t="s">
        <v>29</v>
      </c>
      <c r="D34" s="3" t="s">
        <v>30</v>
      </c>
      <c r="E34" s="3" t="s">
        <v>142</v>
      </c>
      <c r="F34" s="3" t="s">
        <v>143</v>
      </c>
      <c r="G34" s="3" t="s">
        <v>31</v>
      </c>
      <c r="H34" s="3" t="s">
        <v>32</v>
      </c>
      <c r="I34" s="3" t="s">
        <v>145</v>
      </c>
      <c r="J34" s="3" t="s">
        <v>144</v>
      </c>
      <c r="K34" s="11" t="s">
        <v>148</v>
      </c>
      <c r="L34" s="11" t="s">
        <v>146</v>
      </c>
      <c r="M34" s="11" t="s">
        <v>147</v>
      </c>
      <c r="N34" s="11" t="s">
        <v>149</v>
      </c>
      <c r="O34" s="31" t="s">
        <v>33</v>
      </c>
    </row>
    <row r="35" spans="1:15" ht="24" customHeight="1" x14ac:dyDescent="0.3">
      <c r="A35" s="4" t="s">
        <v>168</v>
      </c>
      <c r="B35" s="5" t="s">
        <v>10</v>
      </c>
      <c r="C35" s="4" t="s">
        <v>61</v>
      </c>
      <c r="D35" s="5" t="s">
        <v>34</v>
      </c>
      <c r="E35" s="6">
        <v>3</v>
      </c>
      <c r="F35" s="6">
        <v>108</v>
      </c>
      <c r="G35" s="6">
        <v>0</v>
      </c>
      <c r="H35" s="6">
        <v>72</v>
      </c>
      <c r="I35" s="6">
        <v>3</v>
      </c>
      <c r="J35" s="6">
        <v>3</v>
      </c>
      <c r="K35" s="81"/>
      <c r="L35" s="81"/>
      <c r="M35" s="81"/>
      <c r="N35" s="81"/>
      <c r="O35" s="32">
        <f>F35*K35+G35*L35+H35*M35+(I35+J35)*N35</f>
        <v>0</v>
      </c>
    </row>
    <row r="36" spans="1:15" ht="24" customHeight="1" x14ac:dyDescent="0.3">
      <c r="A36" s="4" t="s">
        <v>168</v>
      </c>
      <c r="B36" s="5" t="s">
        <v>10</v>
      </c>
      <c r="C36" s="4" t="s">
        <v>62</v>
      </c>
      <c r="D36" s="5" t="s">
        <v>35</v>
      </c>
      <c r="E36" s="6">
        <v>3</v>
      </c>
      <c r="F36" s="6">
        <v>108</v>
      </c>
      <c r="G36" s="6">
        <v>0</v>
      </c>
      <c r="H36" s="6">
        <v>72</v>
      </c>
      <c r="I36" s="6">
        <v>3</v>
      </c>
      <c r="J36" s="6">
        <v>3</v>
      </c>
      <c r="K36" s="81"/>
      <c r="L36" s="81"/>
      <c r="M36" s="81"/>
      <c r="N36" s="81"/>
      <c r="O36" s="32">
        <f>F36*K36+G36*L36+H36*M36+(I36+J36)*N36</f>
        <v>0</v>
      </c>
    </row>
    <row r="37" spans="1:15" ht="24" customHeight="1" thickBot="1" x14ac:dyDescent="0.35">
      <c r="A37" s="4" t="s">
        <v>168</v>
      </c>
      <c r="B37" s="5" t="s">
        <v>10</v>
      </c>
      <c r="C37" s="4" t="s">
        <v>63</v>
      </c>
      <c r="D37" s="5" t="s">
        <v>36</v>
      </c>
      <c r="E37" s="6">
        <v>1</v>
      </c>
      <c r="F37" s="6">
        <v>48</v>
      </c>
      <c r="G37" s="6">
        <v>0</v>
      </c>
      <c r="H37" s="6">
        <v>12</v>
      </c>
      <c r="I37" s="6">
        <v>1</v>
      </c>
      <c r="J37" s="6">
        <v>1</v>
      </c>
      <c r="K37" s="81"/>
      <c r="L37" s="81"/>
      <c r="M37" s="81"/>
      <c r="N37" s="81"/>
      <c r="O37" s="32">
        <f>F37*K37+G37*L37+H37*M37+(I37+J37)*N37</f>
        <v>0</v>
      </c>
    </row>
    <row r="38" spans="1:15" ht="15" thickBot="1" x14ac:dyDescent="0.35">
      <c r="A38" s="7"/>
      <c r="B38" s="7"/>
      <c r="C38" s="7"/>
      <c r="D38" s="8" t="s">
        <v>37</v>
      </c>
      <c r="E38" s="7"/>
      <c r="F38" s="7"/>
      <c r="G38" s="7"/>
      <c r="H38" s="7"/>
      <c r="I38" s="7"/>
      <c r="J38" s="7"/>
      <c r="K38" s="82"/>
      <c r="L38" s="82"/>
      <c r="M38" s="82"/>
      <c r="N38" s="82"/>
      <c r="O38" s="33">
        <f>SUM(O35:O37)</f>
        <v>0</v>
      </c>
    </row>
    <row r="39" spans="1:15" ht="24" customHeight="1" thickBot="1" x14ac:dyDescent="0.35">
      <c r="A39" s="4" t="s">
        <v>169</v>
      </c>
      <c r="B39" s="5" t="s">
        <v>11</v>
      </c>
      <c r="C39" s="4" t="s">
        <v>64</v>
      </c>
      <c r="D39" s="5" t="s">
        <v>34</v>
      </c>
      <c r="E39" s="6">
        <v>2</v>
      </c>
      <c r="F39" s="6">
        <v>32</v>
      </c>
      <c r="G39" s="6">
        <v>0</v>
      </c>
      <c r="H39" s="6">
        <v>0</v>
      </c>
      <c r="I39" s="6">
        <v>4</v>
      </c>
      <c r="J39" s="6">
        <v>4</v>
      </c>
      <c r="K39" s="81"/>
      <c r="L39" s="81"/>
      <c r="M39" s="81"/>
      <c r="N39" s="81"/>
      <c r="O39" s="32">
        <f>F39*K39+G39*L39+H39*M39+(I39+J39)*N39</f>
        <v>0</v>
      </c>
    </row>
    <row r="40" spans="1:15" ht="15" thickBot="1" x14ac:dyDescent="0.35">
      <c r="A40" s="7"/>
      <c r="B40" s="7"/>
      <c r="C40" s="7"/>
      <c r="D40" s="8" t="s">
        <v>38</v>
      </c>
      <c r="E40" s="7"/>
      <c r="F40" s="7"/>
      <c r="G40" s="7"/>
      <c r="H40" s="7"/>
      <c r="I40" s="7"/>
      <c r="J40" s="7"/>
      <c r="K40" s="82"/>
      <c r="L40" s="82"/>
      <c r="M40" s="82"/>
      <c r="N40" s="82"/>
      <c r="O40" s="33">
        <f>SUM(O39:O39)</f>
        <v>0</v>
      </c>
    </row>
    <row r="41" spans="1:15" ht="24" customHeight="1" x14ac:dyDescent="0.3">
      <c r="A41" s="4" t="s">
        <v>170</v>
      </c>
      <c r="B41" s="5" t="s">
        <v>12</v>
      </c>
      <c r="C41" s="4" t="s">
        <v>65</v>
      </c>
      <c r="D41" s="5" t="s">
        <v>34</v>
      </c>
      <c r="E41" s="6">
        <v>3</v>
      </c>
      <c r="F41" s="6">
        <v>108</v>
      </c>
      <c r="G41" s="6">
        <v>0</v>
      </c>
      <c r="H41" s="6">
        <v>72</v>
      </c>
      <c r="I41" s="6">
        <v>3</v>
      </c>
      <c r="J41" s="6">
        <v>3</v>
      </c>
      <c r="K41" s="81"/>
      <c r="L41" s="81"/>
      <c r="M41" s="81"/>
      <c r="N41" s="81"/>
      <c r="O41" s="32">
        <f>F41*K41+G41*L41+H41*M41+(I41+J41)*N41</f>
        <v>0</v>
      </c>
    </row>
    <row r="42" spans="1:15" ht="24" customHeight="1" thickBot="1" x14ac:dyDescent="0.35">
      <c r="A42" s="4" t="s">
        <v>170</v>
      </c>
      <c r="B42" s="5" t="s">
        <v>12</v>
      </c>
      <c r="C42" s="4" t="s">
        <v>66</v>
      </c>
      <c r="D42" s="5" t="s">
        <v>35</v>
      </c>
      <c r="E42" s="6">
        <v>3</v>
      </c>
      <c r="F42" s="6">
        <v>108</v>
      </c>
      <c r="G42" s="6">
        <v>0</v>
      </c>
      <c r="H42" s="6">
        <v>72</v>
      </c>
      <c r="I42" s="6">
        <v>3</v>
      </c>
      <c r="J42" s="6">
        <v>3</v>
      </c>
      <c r="K42" s="81"/>
      <c r="L42" s="81"/>
      <c r="M42" s="81"/>
      <c r="N42" s="81"/>
      <c r="O42" s="32">
        <f>F42*K42+G42*L42+H42*M42+(I42+J42)*N42</f>
        <v>0</v>
      </c>
    </row>
    <row r="43" spans="1:15" ht="15" thickBot="1" x14ac:dyDescent="0.35">
      <c r="A43" s="7"/>
      <c r="B43" s="7"/>
      <c r="C43" s="7"/>
      <c r="D43" s="8" t="s">
        <v>39</v>
      </c>
      <c r="E43" s="7"/>
      <c r="F43" s="7"/>
      <c r="G43" s="7"/>
      <c r="H43" s="7"/>
      <c r="I43" s="7"/>
      <c r="J43" s="7"/>
      <c r="K43" s="82"/>
      <c r="L43" s="82"/>
      <c r="M43" s="82"/>
      <c r="N43" s="82"/>
      <c r="O43" s="33">
        <f>SUM(O41:O42)</f>
        <v>0</v>
      </c>
    </row>
    <row r="44" spans="1:15" ht="24" customHeight="1" x14ac:dyDescent="0.3">
      <c r="A44" s="4" t="s">
        <v>171</v>
      </c>
      <c r="B44" s="5" t="s">
        <v>13</v>
      </c>
      <c r="C44" s="4" t="s">
        <v>67</v>
      </c>
      <c r="D44" s="5" t="s">
        <v>34</v>
      </c>
      <c r="E44" s="6">
        <v>1</v>
      </c>
      <c r="F44" s="6">
        <v>16</v>
      </c>
      <c r="G44" s="6">
        <v>0</v>
      </c>
      <c r="H44" s="6">
        <v>0</v>
      </c>
      <c r="I44" s="6">
        <v>2</v>
      </c>
      <c r="J44" s="6">
        <v>2</v>
      </c>
      <c r="K44" s="81"/>
      <c r="L44" s="81"/>
      <c r="M44" s="81"/>
      <c r="N44" s="81"/>
      <c r="O44" s="32">
        <f>F44*K44+G44*L44+H44*M44+(I44+J44)*N44</f>
        <v>0</v>
      </c>
    </row>
    <row r="45" spans="1:15" ht="24" customHeight="1" thickBot="1" x14ac:dyDescent="0.35">
      <c r="A45" s="4" t="s">
        <v>171</v>
      </c>
      <c r="B45" s="5" t="s">
        <v>13</v>
      </c>
      <c r="C45" s="4" t="s">
        <v>68</v>
      </c>
      <c r="D45" s="5" t="s">
        <v>36</v>
      </c>
      <c r="E45" s="6">
        <v>1</v>
      </c>
      <c r="F45" s="6">
        <v>48</v>
      </c>
      <c r="G45" s="6">
        <v>0</v>
      </c>
      <c r="H45" s="6">
        <v>12</v>
      </c>
      <c r="I45" s="6">
        <v>1</v>
      </c>
      <c r="J45" s="6">
        <v>1</v>
      </c>
      <c r="K45" s="81"/>
      <c r="L45" s="81"/>
      <c r="M45" s="81"/>
      <c r="N45" s="81"/>
      <c r="O45" s="32">
        <f>F45*K45+G45*L45+H45*M45+(I45+J45)*N45</f>
        <v>0</v>
      </c>
    </row>
    <row r="46" spans="1:15" ht="15" thickBot="1" x14ac:dyDescent="0.35">
      <c r="A46" s="7"/>
      <c r="B46" s="7"/>
      <c r="C46" s="7"/>
      <c r="D46" s="8" t="s">
        <v>40</v>
      </c>
      <c r="E46" s="7"/>
      <c r="F46" s="7"/>
      <c r="G46" s="7"/>
      <c r="H46" s="7"/>
      <c r="I46" s="7"/>
      <c r="J46" s="7"/>
      <c r="K46" s="82"/>
      <c r="L46" s="82"/>
      <c r="M46" s="82"/>
      <c r="N46" s="82"/>
      <c r="O46" s="33">
        <f>SUM(O44:O45)</f>
        <v>0</v>
      </c>
    </row>
    <row r="47" spans="1:15" ht="24" customHeight="1" x14ac:dyDescent="0.3">
      <c r="A47" s="4" t="s">
        <v>172</v>
      </c>
      <c r="B47" s="5" t="s">
        <v>14</v>
      </c>
      <c r="C47" s="4" t="s">
        <v>69</v>
      </c>
      <c r="D47" s="5" t="s">
        <v>34</v>
      </c>
      <c r="E47" s="6">
        <v>1</v>
      </c>
      <c r="F47" s="6">
        <v>36</v>
      </c>
      <c r="G47" s="6">
        <v>0</v>
      </c>
      <c r="H47" s="6">
        <v>24</v>
      </c>
      <c r="I47" s="6">
        <v>1</v>
      </c>
      <c r="J47" s="6">
        <v>1</v>
      </c>
      <c r="K47" s="81"/>
      <c r="L47" s="81"/>
      <c r="M47" s="81"/>
      <c r="N47" s="81"/>
      <c r="O47" s="32">
        <f>F47*K47+G47*L47+H47*M47+(I47+J47)*N47</f>
        <v>0</v>
      </c>
    </row>
    <row r="48" spans="1:15" ht="24" customHeight="1" thickBot="1" x14ac:dyDescent="0.35">
      <c r="A48" s="4" t="s">
        <v>172</v>
      </c>
      <c r="B48" s="5" t="s">
        <v>14</v>
      </c>
      <c r="C48" s="4" t="s">
        <v>70</v>
      </c>
      <c r="D48" s="5" t="s">
        <v>35</v>
      </c>
      <c r="E48" s="6">
        <v>1</v>
      </c>
      <c r="F48" s="6">
        <v>36</v>
      </c>
      <c r="G48" s="6">
        <v>0</v>
      </c>
      <c r="H48" s="6">
        <v>24</v>
      </c>
      <c r="I48" s="6">
        <v>1</v>
      </c>
      <c r="J48" s="6">
        <v>1</v>
      </c>
      <c r="K48" s="81"/>
      <c r="L48" s="81"/>
      <c r="M48" s="81"/>
      <c r="N48" s="81"/>
      <c r="O48" s="32">
        <f>F48*K48+G48*L48+H48*M48+(I48+J48)*N48</f>
        <v>0</v>
      </c>
    </row>
    <row r="49" spans="1:15" ht="15" thickBot="1" x14ac:dyDescent="0.35">
      <c r="A49" s="7"/>
      <c r="B49" s="7"/>
      <c r="C49" s="7"/>
      <c r="D49" s="8" t="s">
        <v>41</v>
      </c>
      <c r="E49" s="7"/>
      <c r="F49" s="7"/>
      <c r="G49" s="7"/>
      <c r="H49" s="7"/>
      <c r="I49" s="7"/>
      <c r="J49" s="7"/>
      <c r="K49" s="82"/>
      <c r="L49" s="82"/>
      <c r="M49" s="82"/>
      <c r="N49" s="82"/>
      <c r="O49" s="33">
        <f>SUM(O47:O48)</f>
        <v>0</v>
      </c>
    </row>
    <row r="50" spans="1:15" ht="24" customHeight="1" thickBot="1" x14ac:dyDescent="0.35">
      <c r="A50" s="4" t="s">
        <v>173</v>
      </c>
      <c r="B50" s="5" t="s">
        <v>15</v>
      </c>
      <c r="C50" s="4" t="s">
        <v>71</v>
      </c>
      <c r="D50" s="5" t="s">
        <v>34</v>
      </c>
      <c r="E50" s="6">
        <v>1</v>
      </c>
      <c r="F50" s="6">
        <v>16</v>
      </c>
      <c r="G50" s="6">
        <v>0</v>
      </c>
      <c r="H50" s="6">
        <v>0</v>
      </c>
      <c r="I50" s="6">
        <v>2</v>
      </c>
      <c r="J50" s="6">
        <v>2</v>
      </c>
      <c r="K50" s="81"/>
      <c r="L50" s="81"/>
      <c r="M50" s="81"/>
      <c r="N50" s="81"/>
      <c r="O50" s="32">
        <f>F50*K50+G50*L50+H50*M50+(I50+J50)*N50</f>
        <v>0</v>
      </c>
    </row>
    <row r="51" spans="1:15" ht="15" thickBot="1" x14ac:dyDescent="0.35">
      <c r="A51" s="7"/>
      <c r="B51" s="7"/>
      <c r="C51" s="7"/>
      <c r="D51" s="8" t="s">
        <v>42</v>
      </c>
      <c r="E51" s="7"/>
      <c r="F51" s="7"/>
      <c r="G51" s="7"/>
      <c r="H51" s="7"/>
      <c r="I51" s="7"/>
      <c r="J51" s="7"/>
      <c r="K51" s="82"/>
      <c r="L51" s="82"/>
      <c r="M51" s="82"/>
      <c r="N51" s="82"/>
      <c r="O51" s="33">
        <f>SUM(O50:O50)</f>
        <v>0</v>
      </c>
    </row>
    <row r="52" spans="1:15" ht="24" customHeight="1" thickBot="1" x14ac:dyDescent="0.35">
      <c r="A52" s="4" t="s">
        <v>174</v>
      </c>
      <c r="B52" s="5" t="s">
        <v>16</v>
      </c>
      <c r="C52" s="4" t="s">
        <v>72</v>
      </c>
      <c r="D52" s="5" t="s">
        <v>34</v>
      </c>
      <c r="E52" s="6">
        <v>2</v>
      </c>
      <c r="F52" s="6">
        <v>32</v>
      </c>
      <c r="G52" s="6">
        <v>0</v>
      </c>
      <c r="H52" s="6">
        <v>0</v>
      </c>
      <c r="I52" s="6">
        <v>4</v>
      </c>
      <c r="J52" s="6">
        <v>4</v>
      </c>
      <c r="K52" s="81"/>
      <c r="L52" s="81"/>
      <c r="M52" s="81"/>
      <c r="N52" s="81"/>
      <c r="O52" s="32">
        <f>F52*K52+G52*L52+H52*M52+(I52+J52)*N52</f>
        <v>0</v>
      </c>
    </row>
    <row r="53" spans="1:15" ht="15" thickBot="1" x14ac:dyDescent="0.35">
      <c r="A53" s="7"/>
      <c r="B53" s="7"/>
      <c r="C53" s="7"/>
      <c r="D53" s="8" t="s">
        <v>43</v>
      </c>
      <c r="E53" s="7"/>
      <c r="F53" s="7"/>
      <c r="G53" s="7"/>
      <c r="H53" s="7"/>
      <c r="I53" s="7"/>
      <c r="J53" s="7"/>
      <c r="K53" s="82"/>
      <c r="L53" s="82"/>
      <c r="M53" s="82"/>
      <c r="N53" s="82"/>
      <c r="O53" s="33">
        <f>SUM(O52:O52)</f>
        <v>0</v>
      </c>
    </row>
    <row r="54" spans="1:15" ht="24" customHeight="1" thickBot="1" x14ac:dyDescent="0.35">
      <c r="A54" s="4" t="s">
        <v>208</v>
      </c>
      <c r="B54" s="5" t="s">
        <v>17</v>
      </c>
      <c r="C54" s="4" t="s">
        <v>209</v>
      </c>
      <c r="D54" s="5" t="s">
        <v>34</v>
      </c>
      <c r="E54" s="6">
        <v>1</v>
      </c>
      <c r="F54" s="6">
        <v>16</v>
      </c>
      <c r="G54" s="6">
        <v>0</v>
      </c>
      <c r="H54" s="6">
        <v>0</v>
      </c>
      <c r="I54" s="6">
        <v>2</v>
      </c>
      <c r="J54" s="6">
        <v>2</v>
      </c>
      <c r="K54" s="81"/>
      <c r="L54" s="81"/>
      <c r="M54" s="81"/>
      <c r="N54" s="81"/>
      <c r="O54" s="32">
        <f>F54*K54+G54*L54+H54*M54+(I54+J54)*N54</f>
        <v>0</v>
      </c>
    </row>
    <row r="55" spans="1:15" ht="15" thickBot="1" x14ac:dyDescent="0.35">
      <c r="A55" s="7"/>
      <c r="B55" s="7"/>
      <c r="C55" s="7"/>
      <c r="D55" s="8" t="s">
        <v>211</v>
      </c>
      <c r="E55" s="7"/>
      <c r="F55" s="7"/>
      <c r="G55" s="7"/>
      <c r="H55" s="7"/>
      <c r="I55" s="7"/>
      <c r="J55" s="7"/>
      <c r="K55" s="82"/>
      <c r="L55" s="82"/>
      <c r="M55" s="82"/>
      <c r="N55" s="82"/>
      <c r="O55" s="33">
        <f>SUM(O54:O54)</f>
        <v>0</v>
      </c>
    </row>
    <row r="56" spans="1:15" ht="24" customHeight="1" x14ac:dyDescent="0.3">
      <c r="A56" s="4" t="s">
        <v>175</v>
      </c>
      <c r="B56" s="5" t="s">
        <v>18</v>
      </c>
      <c r="C56" s="4" t="s">
        <v>73</v>
      </c>
      <c r="D56" s="5" t="s">
        <v>45</v>
      </c>
      <c r="E56" s="6">
        <v>2</v>
      </c>
      <c r="F56" s="6">
        <v>144</v>
      </c>
      <c r="G56" s="6">
        <v>72</v>
      </c>
      <c r="H56" s="6">
        <v>96</v>
      </c>
      <c r="I56" s="6">
        <v>2</v>
      </c>
      <c r="J56" s="6">
        <v>2</v>
      </c>
      <c r="K56" s="81"/>
      <c r="L56" s="81"/>
      <c r="M56" s="81"/>
      <c r="N56" s="81"/>
      <c r="O56" s="32">
        <f>F56*K56+G56*L56+H56*M56+(I56+J56)*N56</f>
        <v>0</v>
      </c>
    </row>
    <row r="57" spans="1:15" ht="24" customHeight="1" x14ac:dyDescent="0.3">
      <c r="A57" s="4" t="s">
        <v>175</v>
      </c>
      <c r="B57" s="5" t="s">
        <v>18</v>
      </c>
      <c r="C57" s="4" t="s">
        <v>205</v>
      </c>
      <c r="D57" s="5" t="s">
        <v>46</v>
      </c>
      <c r="E57" s="6">
        <v>1</v>
      </c>
      <c r="F57" s="6">
        <v>72</v>
      </c>
      <c r="G57" s="6">
        <v>36</v>
      </c>
      <c r="H57" s="6">
        <v>48</v>
      </c>
      <c r="I57" s="6">
        <v>1</v>
      </c>
      <c r="J57" s="6">
        <v>1</v>
      </c>
      <c r="K57" s="81"/>
      <c r="L57" s="81"/>
      <c r="M57" s="81"/>
      <c r="N57" s="81"/>
      <c r="O57" s="32">
        <f>F57*K57+G57*L57+H57*M57+(I57+J57)*N57</f>
        <v>0</v>
      </c>
    </row>
    <row r="58" spans="1:15" ht="24" customHeight="1" x14ac:dyDescent="0.3">
      <c r="A58" s="4" t="s">
        <v>175</v>
      </c>
      <c r="B58" s="5" t="s">
        <v>18</v>
      </c>
      <c r="C58" s="4" t="s">
        <v>206</v>
      </c>
      <c r="D58" s="5" t="s">
        <v>47</v>
      </c>
      <c r="E58" s="6">
        <v>1</v>
      </c>
      <c r="F58" s="6">
        <v>72</v>
      </c>
      <c r="G58" s="6">
        <v>36</v>
      </c>
      <c r="H58" s="6">
        <v>48</v>
      </c>
      <c r="I58" s="6">
        <v>0</v>
      </c>
      <c r="J58" s="6">
        <v>0</v>
      </c>
      <c r="K58" s="81"/>
      <c r="L58" s="81"/>
      <c r="M58" s="81"/>
      <c r="N58" s="81"/>
      <c r="O58" s="32">
        <f>F58*K58+G58*L58+H58*M58+(I58+J58)*N58</f>
        <v>0</v>
      </c>
    </row>
    <row r="59" spans="1:15" ht="24" customHeight="1" thickBot="1" x14ac:dyDescent="0.35">
      <c r="A59" s="4" t="s">
        <v>175</v>
      </c>
      <c r="B59" s="5" t="s">
        <v>18</v>
      </c>
      <c r="C59" s="4" t="s">
        <v>207</v>
      </c>
      <c r="D59" s="5" t="s">
        <v>48</v>
      </c>
      <c r="E59" s="6">
        <v>1</v>
      </c>
      <c r="F59" s="6">
        <v>72</v>
      </c>
      <c r="G59" s="6">
        <v>36</v>
      </c>
      <c r="H59" s="6">
        <v>48</v>
      </c>
      <c r="I59" s="6">
        <v>1</v>
      </c>
      <c r="J59" s="6">
        <v>1</v>
      </c>
      <c r="K59" s="81"/>
      <c r="L59" s="81"/>
      <c r="M59" s="81"/>
      <c r="N59" s="81"/>
      <c r="O59" s="32">
        <f>F59*K59+G59*L59+H59*M59+(I59+J59)*N59</f>
        <v>0</v>
      </c>
    </row>
    <row r="60" spans="1:15" ht="15" thickBot="1" x14ac:dyDescent="0.35">
      <c r="A60" s="7"/>
      <c r="B60" s="7"/>
      <c r="C60" s="7"/>
      <c r="D60" s="8" t="s">
        <v>44</v>
      </c>
      <c r="E60" s="7"/>
      <c r="F60" s="7"/>
      <c r="G60" s="7"/>
      <c r="H60" s="7"/>
      <c r="I60" s="7"/>
      <c r="J60" s="7"/>
      <c r="K60" s="82"/>
      <c r="L60" s="82"/>
      <c r="M60" s="82"/>
      <c r="N60" s="82"/>
      <c r="O60" s="33">
        <f>SUM(O56:O59)</f>
        <v>0</v>
      </c>
    </row>
    <row r="61" spans="1:15" ht="24" customHeight="1" x14ac:dyDescent="0.3">
      <c r="A61" s="4" t="s">
        <v>176</v>
      </c>
      <c r="B61" s="5" t="s">
        <v>19</v>
      </c>
      <c r="C61" s="4" t="s">
        <v>74</v>
      </c>
      <c r="D61" s="5" t="s">
        <v>45</v>
      </c>
      <c r="E61" s="6">
        <v>2</v>
      </c>
      <c r="F61" s="6">
        <v>144</v>
      </c>
      <c r="G61" s="6">
        <v>72</v>
      </c>
      <c r="H61" s="6">
        <v>96</v>
      </c>
      <c r="I61" s="6">
        <v>2</v>
      </c>
      <c r="J61" s="6">
        <v>2</v>
      </c>
      <c r="K61" s="81"/>
      <c r="L61" s="81"/>
      <c r="M61" s="81"/>
      <c r="N61" s="81"/>
      <c r="O61" s="32">
        <f>F61*K61+G61*L61+H61*M61+(I61+J61)*N61</f>
        <v>0</v>
      </c>
    </row>
    <row r="62" spans="1:15" ht="24" customHeight="1" x14ac:dyDescent="0.3">
      <c r="A62" s="4" t="s">
        <v>176</v>
      </c>
      <c r="B62" s="5" t="s">
        <v>19</v>
      </c>
      <c r="C62" s="4" t="s">
        <v>75</v>
      </c>
      <c r="D62" s="5" t="s">
        <v>46</v>
      </c>
      <c r="E62" s="6">
        <v>1</v>
      </c>
      <c r="F62" s="6">
        <v>72</v>
      </c>
      <c r="G62" s="6">
        <v>36</v>
      </c>
      <c r="H62" s="6">
        <v>48</v>
      </c>
      <c r="I62" s="6">
        <v>1</v>
      </c>
      <c r="J62" s="6">
        <v>1</v>
      </c>
      <c r="K62" s="81"/>
      <c r="L62" s="81"/>
      <c r="M62" s="81"/>
      <c r="N62" s="81"/>
      <c r="O62" s="32">
        <f>F62*K62+G62*L62+H62*M62+(I62+J62)*N62</f>
        <v>0</v>
      </c>
    </row>
    <row r="63" spans="1:15" ht="24" customHeight="1" x14ac:dyDescent="0.3">
      <c r="A63" s="4" t="s">
        <v>176</v>
      </c>
      <c r="B63" s="5" t="s">
        <v>19</v>
      </c>
      <c r="C63" s="4" t="s">
        <v>76</v>
      </c>
      <c r="D63" s="5" t="s">
        <v>47</v>
      </c>
      <c r="E63" s="6">
        <v>1</v>
      </c>
      <c r="F63" s="6">
        <v>72</v>
      </c>
      <c r="G63" s="6">
        <v>36</v>
      </c>
      <c r="H63" s="6">
        <v>48</v>
      </c>
      <c r="I63" s="6">
        <v>0</v>
      </c>
      <c r="J63" s="6">
        <v>0</v>
      </c>
      <c r="K63" s="81"/>
      <c r="L63" s="81"/>
      <c r="M63" s="81"/>
      <c r="N63" s="81"/>
      <c r="O63" s="32">
        <f>F63*K63+G63*L63+H63*M63+(I63+J63)*N63</f>
        <v>0</v>
      </c>
    </row>
    <row r="64" spans="1:15" ht="24" customHeight="1" thickBot="1" x14ac:dyDescent="0.35">
      <c r="A64" s="4" t="s">
        <v>176</v>
      </c>
      <c r="B64" s="5" t="s">
        <v>19</v>
      </c>
      <c r="C64" s="4" t="s">
        <v>77</v>
      </c>
      <c r="D64" s="5" t="s">
        <v>48</v>
      </c>
      <c r="E64" s="6">
        <v>1</v>
      </c>
      <c r="F64" s="6">
        <v>72</v>
      </c>
      <c r="G64" s="6">
        <v>36</v>
      </c>
      <c r="H64" s="6">
        <v>48</v>
      </c>
      <c r="I64" s="6">
        <v>1</v>
      </c>
      <c r="J64" s="6">
        <v>1</v>
      </c>
      <c r="K64" s="81"/>
      <c r="L64" s="81"/>
      <c r="M64" s="81"/>
      <c r="N64" s="81"/>
      <c r="O64" s="32">
        <f>F64*K64+G64*L64+H64*M64+(I64+J64)*N64</f>
        <v>0</v>
      </c>
    </row>
    <row r="65" spans="1:15" ht="15" thickBot="1" x14ac:dyDescent="0.35">
      <c r="A65" s="7"/>
      <c r="B65" s="7"/>
      <c r="C65" s="7"/>
      <c r="D65" s="8" t="s">
        <v>49</v>
      </c>
      <c r="E65" s="7"/>
      <c r="F65" s="7"/>
      <c r="G65" s="7"/>
      <c r="H65" s="7"/>
      <c r="I65" s="7"/>
      <c r="J65" s="7"/>
      <c r="K65" s="82"/>
      <c r="L65" s="82"/>
      <c r="M65" s="82"/>
      <c r="N65" s="82"/>
      <c r="O65" s="33">
        <f>SUM(O61:O64)</f>
        <v>0</v>
      </c>
    </row>
    <row r="66" spans="1:15" ht="24" customHeight="1" x14ac:dyDescent="0.3">
      <c r="A66" s="4" t="s">
        <v>177</v>
      </c>
      <c r="B66" s="5" t="s">
        <v>20</v>
      </c>
      <c r="C66" s="4" t="s">
        <v>78</v>
      </c>
      <c r="D66" s="5" t="s">
        <v>45</v>
      </c>
      <c r="E66" s="6">
        <v>2</v>
      </c>
      <c r="F66" s="6">
        <v>144</v>
      </c>
      <c r="G66" s="6">
        <v>72</v>
      </c>
      <c r="H66" s="6">
        <v>96</v>
      </c>
      <c r="I66" s="6">
        <v>2</v>
      </c>
      <c r="J66" s="6">
        <v>2</v>
      </c>
      <c r="K66" s="81"/>
      <c r="L66" s="81"/>
      <c r="M66" s="81"/>
      <c r="N66" s="81"/>
      <c r="O66" s="32">
        <f>F66*K66+G66*L66+H66*M66+(I66+J66)*N66</f>
        <v>0</v>
      </c>
    </row>
    <row r="67" spans="1:15" ht="24" customHeight="1" x14ac:dyDescent="0.3">
      <c r="A67" s="4" t="s">
        <v>177</v>
      </c>
      <c r="B67" s="5" t="s">
        <v>20</v>
      </c>
      <c r="C67" s="4" t="s">
        <v>79</v>
      </c>
      <c r="D67" s="5" t="s">
        <v>46</v>
      </c>
      <c r="E67" s="6">
        <v>1</v>
      </c>
      <c r="F67" s="6">
        <v>72</v>
      </c>
      <c r="G67" s="6">
        <v>36</v>
      </c>
      <c r="H67" s="6">
        <v>48</v>
      </c>
      <c r="I67" s="6">
        <v>1</v>
      </c>
      <c r="J67" s="6">
        <v>1</v>
      </c>
      <c r="K67" s="81"/>
      <c r="L67" s="81"/>
      <c r="M67" s="81"/>
      <c r="N67" s="81"/>
      <c r="O67" s="32">
        <f>F67*K67+G67*L67+H67*M67+(I67+J67)*N67</f>
        <v>0</v>
      </c>
    </row>
    <row r="68" spans="1:15" ht="24" customHeight="1" x14ac:dyDescent="0.3">
      <c r="A68" s="4" t="s">
        <v>177</v>
      </c>
      <c r="B68" s="5" t="s">
        <v>20</v>
      </c>
      <c r="C68" s="4" t="s">
        <v>80</v>
      </c>
      <c r="D68" s="5" t="s">
        <v>47</v>
      </c>
      <c r="E68" s="6">
        <v>1</v>
      </c>
      <c r="F68" s="6">
        <v>72</v>
      </c>
      <c r="G68" s="6">
        <v>36</v>
      </c>
      <c r="H68" s="6">
        <v>48</v>
      </c>
      <c r="I68" s="6">
        <v>0</v>
      </c>
      <c r="J68" s="6">
        <v>0</v>
      </c>
      <c r="K68" s="81"/>
      <c r="L68" s="81"/>
      <c r="M68" s="81"/>
      <c r="N68" s="81"/>
      <c r="O68" s="32">
        <f>F68*K68+G68*L68+H68*M68+(I68+J68)*N68</f>
        <v>0</v>
      </c>
    </row>
    <row r="69" spans="1:15" ht="24" customHeight="1" thickBot="1" x14ac:dyDescent="0.35">
      <c r="A69" s="4" t="s">
        <v>177</v>
      </c>
      <c r="B69" s="5" t="s">
        <v>20</v>
      </c>
      <c r="C69" s="4" t="s">
        <v>81</v>
      </c>
      <c r="D69" s="5" t="s">
        <v>48</v>
      </c>
      <c r="E69" s="6">
        <v>1</v>
      </c>
      <c r="F69" s="6">
        <v>72</v>
      </c>
      <c r="G69" s="6">
        <v>36</v>
      </c>
      <c r="H69" s="6">
        <v>48</v>
      </c>
      <c r="I69" s="6">
        <v>1</v>
      </c>
      <c r="J69" s="6">
        <v>1</v>
      </c>
      <c r="K69" s="81"/>
      <c r="L69" s="81"/>
      <c r="M69" s="81"/>
      <c r="N69" s="81"/>
      <c r="O69" s="32">
        <f>F69*K69+G69*L69+H69*M69+(I69+J69)*N69</f>
        <v>0</v>
      </c>
    </row>
    <row r="70" spans="1:15" ht="15" thickBot="1" x14ac:dyDescent="0.35">
      <c r="A70" s="7"/>
      <c r="B70" s="7"/>
      <c r="C70" s="7"/>
      <c r="D70" s="8" t="s">
        <v>50</v>
      </c>
      <c r="E70" s="7"/>
      <c r="F70" s="7"/>
      <c r="G70" s="7"/>
      <c r="H70" s="7"/>
      <c r="I70" s="7"/>
      <c r="J70" s="7"/>
      <c r="K70" s="82"/>
      <c r="L70" s="82"/>
      <c r="M70" s="82"/>
      <c r="N70" s="82"/>
      <c r="O70" s="33">
        <f>SUM(O66:O69)</f>
        <v>0</v>
      </c>
    </row>
    <row r="71" spans="1:15" ht="24" customHeight="1" x14ac:dyDescent="0.3">
      <c r="A71" s="4" t="s">
        <v>178</v>
      </c>
      <c r="B71" s="5" t="s">
        <v>21</v>
      </c>
      <c r="C71" s="4" t="s">
        <v>82</v>
      </c>
      <c r="D71" s="5" t="s">
        <v>45</v>
      </c>
      <c r="E71" s="6">
        <v>2</v>
      </c>
      <c r="F71" s="6">
        <v>144</v>
      </c>
      <c r="G71" s="6">
        <v>72</v>
      </c>
      <c r="H71" s="6">
        <v>96</v>
      </c>
      <c r="I71" s="6">
        <v>2</v>
      </c>
      <c r="J71" s="6">
        <v>2</v>
      </c>
      <c r="K71" s="81"/>
      <c r="L71" s="81"/>
      <c r="M71" s="81"/>
      <c r="N71" s="81"/>
      <c r="O71" s="32">
        <f>F71*K71+G71*L71+H71*M71+(I71+J71)*N71</f>
        <v>0</v>
      </c>
    </row>
    <row r="72" spans="1:15" ht="24" customHeight="1" x14ac:dyDescent="0.3">
      <c r="A72" s="4" t="s">
        <v>178</v>
      </c>
      <c r="B72" s="5" t="s">
        <v>21</v>
      </c>
      <c r="C72" s="4" t="s">
        <v>83</v>
      </c>
      <c r="D72" s="5" t="s">
        <v>46</v>
      </c>
      <c r="E72" s="6">
        <v>1</v>
      </c>
      <c r="F72" s="6">
        <v>72</v>
      </c>
      <c r="G72" s="6">
        <v>36</v>
      </c>
      <c r="H72" s="6">
        <v>48</v>
      </c>
      <c r="I72" s="6">
        <v>1</v>
      </c>
      <c r="J72" s="6">
        <v>1</v>
      </c>
      <c r="K72" s="81"/>
      <c r="L72" s="81"/>
      <c r="M72" s="81"/>
      <c r="N72" s="81"/>
      <c r="O72" s="32">
        <f>F72*K72+G72*L72+H72*M72+(I72+J72)*N72</f>
        <v>0</v>
      </c>
    </row>
    <row r="73" spans="1:15" ht="24" customHeight="1" x14ac:dyDescent="0.3">
      <c r="A73" s="4" t="s">
        <v>178</v>
      </c>
      <c r="B73" s="5" t="s">
        <v>21</v>
      </c>
      <c r="C73" s="4" t="s">
        <v>84</v>
      </c>
      <c r="D73" s="5" t="s">
        <v>47</v>
      </c>
      <c r="E73" s="6">
        <v>1</v>
      </c>
      <c r="F73" s="6">
        <v>72</v>
      </c>
      <c r="G73" s="6">
        <v>36</v>
      </c>
      <c r="H73" s="6">
        <v>48</v>
      </c>
      <c r="I73" s="6">
        <v>0</v>
      </c>
      <c r="J73" s="6">
        <v>0</v>
      </c>
      <c r="K73" s="81"/>
      <c r="L73" s="81"/>
      <c r="M73" s="81"/>
      <c r="N73" s="81"/>
      <c r="O73" s="32">
        <f>F73*K73+G73*L73+H73*M73+(I73+J73)*N73</f>
        <v>0</v>
      </c>
    </row>
    <row r="74" spans="1:15" ht="24" customHeight="1" thickBot="1" x14ac:dyDescent="0.35">
      <c r="A74" s="4" t="s">
        <v>178</v>
      </c>
      <c r="B74" s="5" t="s">
        <v>21</v>
      </c>
      <c r="C74" s="4" t="s">
        <v>85</v>
      </c>
      <c r="D74" s="5" t="s">
        <v>48</v>
      </c>
      <c r="E74" s="6">
        <v>1</v>
      </c>
      <c r="F74" s="6">
        <v>72</v>
      </c>
      <c r="G74" s="6">
        <v>36</v>
      </c>
      <c r="H74" s="6">
        <v>48</v>
      </c>
      <c r="I74" s="6">
        <v>1</v>
      </c>
      <c r="J74" s="6">
        <v>1</v>
      </c>
      <c r="K74" s="81"/>
      <c r="L74" s="81"/>
      <c r="M74" s="81"/>
      <c r="N74" s="81"/>
      <c r="O74" s="32">
        <f>F74*K74+G74*L74+H74*M74+(I74+J74)*N74</f>
        <v>0</v>
      </c>
    </row>
    <row r="75" spans="1:15" ht="15" thickBot="1" x14ac:dyDescent="0.35">
      <c r="A75" s="7"/>
      <c r="B75" s="7"/>
      <c r="C75" s="7"/>
      <c r="D75" s="8" t="s">
        <v>51</v>
      </c>
      <c r="E75" s="7"/>
      <c r="F75" s="7"/>
      <c r="G75" s="7"/>
      <c r="H75" s="7"/>
      <c r="I75" s="7"/>
      <c r="J75" s="7"/>
      <c r="K75" s="82"/>
      <c r="L75" s="82"/>
      <c r="M75" s="82"/>
      <c r="N75" s="82"/>
      <c r="O75" s="33">
        <f>SUM(O71:O74)</f>
        <v>0</v>
      </c>
    </row>
    <row r="76" spans="1:15" ht="24" customHeight="1" x14ac:dyDescent="0.3">
      <c r="A76" s="4" t="s">
        <v>179</v>
      </c>
      <c r="B76" s="5" t="s">
        <v>22</v>
      </c>
      <c r="C76" s="4" t="s">
        <v>86</v>
      </c>
      <c r="D76" s="5" t="s">
        <v>45</v>
      </c>
      <c r="E76" s="6">
        <v>2</v>
      </c>
      <c r="F76" s="6">
        <v>144</v>
      </c>
      <c r="G76" s="6">
        <v>72</v>
      </c>
      <c r="H76" s="6">
        <v>96</v>
      </c>
      <c r="I76" s="6">
        <v>2</v>
      </c>
      <c r="J76" s="6">
        <v>2</v>
      </c>
      <c r="K76" s="81"/>
      <c r="L76" s="81"/>
      <c r="M76" s="81"/>
      <c r="N76" s="81"/>
      <c r="O76" s="32">
        <f>F76*K76+G76*L76+H76*M76+(I76+J76)*N76</f>
        <v>0</v>
      </c>
    </row>
    <row r="77" spans="1:15" ht="24" customHeight="1" x14ac:dyDescent="0.3">
      <c r="A77" s="4" t="s">
        <v>179</v>
      </c>
      <c r="B77" s="5" t="s">
        <v>22</v>
      </c>
      <c r="C77" s="4" t="s">
        <v>87</v>
      </c>
      <c r="D77" s="5" t="s">
        <v>46</v>
      </c>
      <c r="E77" s="6">
        <v>1</v>
      </c>
      <c r="F77" s="6">
        <v>72</v>
      </c>
      <c r="G77" s="6">
        <v>36</v>
      </c>
      <c r="H77" s="6">
        <v>48</v>
      </c>
      <c r="I77" s="6">
        <v>1</v>
      </c>
      <c r="J77" s="6">
        <v>1</v>
      </c>
      <c r="K77" s="81"/>
      <c r="L77" s="81"/>
      <c r="M77" s="81"/>
      <c r="N77" s="81"/>
      <c r="O77" s="32">
        <f>F77*K77+G77*L77+H77*M77+(I77+J77)*N77</f>
        <v>0</v>
      </c>
    </row>
    <row r="78" spans="1:15" ht="24" customHeight="1" x14ac:dyDescent="0.3">
      <c r="A78" s="4" t="s">
        <v>179</v>
      </c>
      <c r="B78" s="5" t="s">
        <v>22</v>
      </c>
      <c r="C78" s="4" t="s">
        <v>88</v>
      </c>
      <c r="D78" s="5" t="s">
        <v>47</v>
      </c>
      <c r="E78" s="6">
        <v>1</v>
      </c>
      <c r="F78" s="6">
        <v>72</v>
      </c>
      <c r="G78" s="6">
        <v>36</v>
      </c>
      <c r="H78" s="6">
        <v>48</v>
      </c>
      <c r="I78" s="6">
        <v>0</v>
      </c>
      <c r="J78" s="6">
        <v>0</v>
      </c>
      <c r="K78" s="81"/>
      <c r="L78" s="81"/>
      <c r="M78" s="81"/>
      <c r="N78" s="81"/>
      <c r="O78" s="32">
        <f>F78*K78+G78*L78+H78*M78+(I78+J78)*N78</f>
        <v>0</v>
      </c>
    </row>
    <row r="79" spans="1:15" ht="24" customHeight="1" thickBot="1" x14ac:dyDescent="0.35">
      <c r="A79" s="4" t="s">
        <v>179</v>
      </c>
      <c r="B79" s="5" t="s">
        <v>22</v>
      </c>
      <c r="C79" s="4" t="s">
        <v>89</v>
      </c>
      <c r="D79" s="5" t="s">
        <v>48</v>
      </c>
      <c r="E79" s="6">
        <v>1</v>
      </c>
      <c r="F79" s="6">
        <v>72</v>
      </c>
      <c r="G79" s="6">
        <v>36</v>
      </c>
      <c r="H79" s="6">
        <v>48</v>
      </c>
      <c r="I79" s="6">
        <v>1</v>
      </c>
      <c r="J79" s="6">
        <v>1</v>
      </c>
      <c r="K79" s="81"/>
      <c r="L79" s="81"/>
      <c r="M79" s="81"/>
      <c r="N79" s="81"/>
      <c r="O79" s="32">
        <f>F79*K79+G79*L79+H79*M79+(I79+J79)*N79</f>
        <v>0</v>
      </c>
    </row>
    <row r="80" spans="1:15" ht="15" thickBot="1" x14ac:dyDescent="0.35">
      <c r="A80" s="7"/>
      <c r="B80" s="7"/>
      <c r="C80" s="7"/>
      <c r="D80" s="8" t="s">
        <v>52</v>
      </c>
      <c r="E80" s="7"/>
      <c r="F80" s="7"/>
      <c r="G80" s="7"/>
      <c r="H80" s="7"/>
      <c r="I80" s="7"/>
      <c r="J80" s="7"/>
      <c r="K80" s="82"/>
      <c r="L80" s="82"/>
      <c r="M80" s="82"/>
      <c r="N80" s="82"/>
      <c r="O80" s="33">
        <f>SUM(O76:O79)</f>
        <v>0</v>
      </c>
    </row>
    <row r="81" spans="1:15" ht="24" customHeight="1" x14ac:dyDescent="0.3">
      <c r="A81" s="4" t="s">
        <v>180</v>
      </c>
      <c r="B81" s="5" t="s">
        <v>23</v>
      </c>
      <c r="C81" s="4" t="s">
        <v>90</v>
      </c>
      <c r="D81" s="5" t="s">
        <v>45</v>
      </c>
      <c r="E81" s="6">
        <v>2</v>
      </c>
      <c r="F81" s="6">
        <v>144</v>
      </c>
      <c r="G81" s="6">
        <v>72</v>
      </c>
      <c r="H81" s="6">
        <v>96</v>
      </c>
      <c r="I81" s="6">
        <v>2</v>
      </c>
      <c r="J81" s="6">
        <v>2</v>
      </c>
      <c r="K81" s="81"/>
      <c r="L81" s="81"/>
      <c r="M81" s="81"/>
      <c r="N81" s="81"/>
      <c r="O81" s="32">
        <f>F81*K81+G81*L81+H81*M81+(I81+J81)*N81</f>
        <v>0</v>
      </c>
    </row>
    <row r="82" spans="1:15" ht="24" customHeight="1" x14ac:dyDescent="0.3">
      <c r="A82" s="4" t="s">
        <v>180</v>
      </c>
      <c r="B82" s="5" t="s">
        <v>23</v>
      </c>
      <c r="C82" s="4" t="s">
        <v>91</v>
      </c>
      <c r="D82" s="5" t="s">
        <v>46</v>
      </c>
      <c r="E82" s="6">
        <v>1</v>
      </c>
      <c r="F82" s="6">
        <v>72</v>
      </c>
      <c r="G82" s="6">
        <v>36</v>
      </c>
      <c r="H82" s="6">
        <v>48</v>
      </c>
      <c r="I82" s="6">
        <v>1</v>
      </c>
      <c r="J82" s="6">
        <v>1</v>
      </c>
      <c r="K82" s="81"/>
      <c r="L82" s="81"/>
      <c r="M82" s="81"/>
      <c r="N82" s="81"/>
      <c r="O82" s="32">
        <f>F82*K82+G82*L82+H82*M82+(I82+J82)*N82</f>
        <v>0</v>
      </c>
    </row>
    <row r="83" spans="1:15" ht="24" customHeight="1" x14ac:dyDescent="0.3">
      <c r="A83" s="4" t="s">
        <v>180</v>
      </c>
      <c r="B83" s="5" t="s">
        <v>23</v>
      </c>
      <c r="C83" s="4" t="s">
        <v>92</v>
      </c>
      <c r="D83" s="5" t="s">
        <v>47</v>
      </c>
      <c r="E83" s="6">
        <v>1</v>
      </c>
      <c r="F83" s="6">
        <v>72</v>
      </c>
      <c r="G83" s="6">
        <v>36</v>
      </c>
      <c r="H83" s="6">
        <v>48</v>
      </c>
      <c r="I83" s="6">
        <v>0</v>
      </c>
      <c r="J83" s="6">
        <v>0</v>
      </c>
      <c r="K83" s="81"/>
      <c r="L83" s="81"/>
      <c r="M83" s="81"/>
      <c r="N83" s="81"/>
      <c r="O83" s="32">
        <f>F83*K83+G83*L83+H83*M83+(I83+J83)*N83</f>
        <v>0</v>
      </c>
    </row>
    <row r="84" spans="1:15" ht="24" customHeight="1" thickBot="1" x14ac:dyDescent="0.35">
      <c r="A84" s="4" t="s">
        <v>180</v>
      </c>
      <c r="B84" s="5" t="s">
        <v>23</v>
      </c>
      <c r="C84" s="4" t="s">
        <v>93</v>
      </c>
      <c r="D84" s="5" t="s">
        <v>48</v>
      </c>
      <c r="E84" s="6">
        <v>1</v>
      </c>
      <c r="F84" s="6">
        <v>72</v>
      </c>
      <c r="G84" s="6">
        <v>36</v>
      </c>
      <c r="H84" s="6">
        <v>48</v>
      </c>
      <c r="I84" s="6">
        <v>1</v>
      </c>
      <c r="J84" s="6">
        <v>1</v>
      </c>
      <c r="K84" s="81"/>
      <c r="L84" s="81"/>
      <c r="M84" s="81"/>
      <c r="N84" s="81"/>
      <c r="O84" s="32">
        <f>F84*K84+G84*L84+H84*M84+(I84+J84)*N84</f>
        <v>0</v>
      </c>
    </row>
    <row r="85" spans="1:15" ht="15" thickBot="1" x14ac:dyDescent="0.35">
      <c r="A85" s="7"/>
      <c r="B85" s="7"/>
      <c r="C85" s="7"/>
      <c r="D85" s="8" t="s">
        <v>53</v>
      </c>
      <c r="E85" s="7"/>
      <c r="F85" s="7"/>
      <c r="G85" s="7"/>
      <c r="H85" s="7"/>
      <c r="I85" s="7"/>
      <c r="J85" s="7"/>
      <c r="K85" s="82"/>
      <c r="L85" s="82"/>
      <c r="M85" s="82"/>
      <c r="N85" s="82"/>
      <c r="O85" s="33">
        <f>SUM(O81:O84)</f>
        <v>0</v>
      </c>
    </row>
    <row r="86" spans="1:15" ht="24" customHeight="1" x14ac:dyDescent="0.3">
      <c r="A86" s="4" t="s">
        <v>181</v>
      </c>
      <c r="B86" s="5" t="s">
        <v>24</v>
      </c>
      <c r="C86" s="4" t="s">
        <v>94</v>
      </c>
      <c r="D86" s="5" t="s">
        <v>45</v>
      </c>
      <c r="E86" s="6">
        <v>2</v>
      </c>
      <c r="F86" s="6">
        <v>144</v>
      </c>
      <c r="G86" s="6">
        <v>72</v>
      </c>
      <c r="H86" s="6">
        <v>96</v>
      </c>
      <c r="I86" s="6">
        <v>2</v>
      </c>
      <c r="J86" s="6">
        <v>2</v>
      </c>
      <c r="K86" s="81"/>
      <c r="L86" s="81"/>
      <c r="M86" s="81"/>
      <c r="N86" s="81"/>
      <c r="O86" s="32">
        <f>F86*K86+G86*L86+H86*M86+(I86+J86)*N86</f>
        <v>0</v>
      </c>
    </row>
    <row r="87" spans="1:15" ht="24" customHeight="1" x14ac:dyDescent="0.3">
      <c r="A87" s="4" t="s">
        <v>181</v>
      </c>
      <c r="B87" s="5" t="s">
        <v>24</v>
      </c>
      <c r="C87" s="4" t="s">
        <v>95</v>
      </c>
      <c r="D87" s="5" t="s">
        <v>46</v>
      </c>
      <c r="E87" s="6">
        <v>1</v>
      </c>
      <c r="F87" s="6">
        <v>72</v>
      </c>
      <c r="G87" s="6">
        <v>36</v>
      </c>
      <c r="H87" s="6">
        <v>48</v>
      </c>
      <c r="I87" s="6">
        <v>1</v>
      </c>
      <c r="J87" s="6">
        <v>1</v>
      </c>
      <c r="K87" s="81"/>
      <c r="L87" s="81"/>
      <c r="M87" s="81"/>
      <c r="N87" s="81"/>
      <c r="O87" s="32">
        <f>F87*K87+G87*L87+H87*M87+(I87+J87)*N87</f>
        <v>0</v>
      </c>
    </row>
    <row r="88" spans="1:15" ht="24" customHeight="1" x14ac:dyDescent="0.3">
      <c r="A88" s="4" t="s">
        <v>181</v>
      </c>
      <c r="B88" s="5" t="s">
        <v>24</v>
      </c>
      <c r="C88" s="4" t="s">
        <v>96</v>
      </c>
      <c r="D88" s="5" t="s">
        <v>47</v>
      </c>
      <c r="E88" s="6">
        <v>1</v>
      </c>
      <c r="F88" s="6">
        <v>72</v>
      </c>
      <c r="G88" s="6">
        <v>36</v>
      </c>
      <c r="H88" s="6">
        <v>48</v>
      </c>
      <c r="I88" s="6">
        <v>1</v>
      </c>
      <c r="J88" s="6">
        <v>1</v>
      </c>
      <c r="K88" s="81"/>
      <c r="L88" s="81"/>
      <c r="M88" s="81"/>
      <c r="N88" s="81"/>
      <c r="O88" s="32">
        <f>F88*K88+G88*L88+H88*M88+(I88+J88)*N88</f>
        <v>0</v>
      </c>
    </row>
    <row r="89" spans="1:15" ht="24" customHeight="1" thickBot="1" x14ac:dyDescent="0.35">
      <c r="A89" s="4" t="s">
        <v>181</v>
      </c>
      <c r="B89" s="5" t="s">
        <v>24</v>
      </c>
      <c r="C89" s="4" t="s">
        <v>97</v>
      </c>
      <c r="D89" s="5" t="s">
        <v>48</v>
      </c>
      <c r="E89" s="6">
        <v>1</v>
      </c>
      <c r="F89" s="6">
        <v>72</v>
      </c>
      <c r="G89" s="6">
        <v>36</v>
      </c>
      <c r="H89" s="6">
        <v>48</v>
      </c>
      <c r="I89" s="6">
        <v>1</v>
      </c>
      <c r="J89" s="6">
        <v>1</v>
      </c>
      <c r="K89" s="81"/>
      <c r="L89" s="81"/>
      <c r="M89" s="81"/>
      <c r="N89" s="81"/>
      <c r="O89" s="32">
        <f>F89*K89+G89*L89+H89*M89+(I89+J89)*N89</f>
        <v>0</v>
      </c>
    </row>
    <row r="90" spans="1:15" ht="15" thickBot="1" x14ac:dyDescent="0.35">
      <c r="A90" s="7"/>
      <c r="B90" s="7"/>
      <c r="C90" s="7"/>
      <c r="D90" s="8" t="s">
        <v>54</v>
      </c>
      <c r="E90" s="7"/>
      <c r="F90" s="7"/>
      <c r="G90" s="7"/>
      <c r="H90" s="7"/>
      <c r="I90" s="7"/>
      <c r="J90" s="7"/>
      <c r="K90" s="82"/>
      <c r="L90" s="82"/>
      <c r="M90" s="82"/>
      <c r="N90" s="82"/>
      <c r="O90" s="33">
        <f>SUM(O86:O89)</f>
        <v>0</v>
      </c>
    </row>
    <row r="91" spans="1:15" ht="24" customHeight="1" x14ac:dyDescent="0.3">
      <c r="A91" s="4" t="s">
        <v>182</v>
      </c>
      <c r="B91" s="5" t="s">
        <v>25</v>
      </c>
      <c r="C91" s="4" t="s">
        <v>98</v>
      </c>
      <c r="D91" s="5" t="s">
        <v>45</v>
      </c>
      <c r="E91" s="6">
        <v>1</v>
      </c>
      <c r="F91" s="6">
        <v>72</v>
      </c>
      <c r="G91" s="6">
        <v>30</v>
      </c>
      <c r="H91" s="6">
        <v>48</v>
      </c>
      <c r="I91" s="6">
        <v>1</v>
      </c>
      <c r="J91" s="6">
        <v>1</v>
      </c>
      <c r="K91" s="81"/>
      <c r="L91" s="81"/>
      <c r="M91" s="81"/>
      <c r="N91" s="81"/>
      <c r="O91" s="32">
        <f>F91*K91+G91*L91+H91*M91+(I91+J91)*N91</f>
        <v>0</v>
      </c>
    </row>
    <row r="92" spans="1:15" ht="24" customHeight="1" x14ac:dyDescent="0.3">
      <c r="A92" s="4" t="s">
        <v>182</v>
      </c>
      <c r="B92" s="5" t="s">
        <v>25</v>
      </c>
      <c r="C92" s="4" t="s">
        <v>99</v>
      </c>
      <c r="D92" s="5" t="s">
        <v>46</v>
      </c>
      <c r="E92" s="6">
        <v>1</v>
      </c>
      <c r="F92" s="6">
        <v>72</v>
      </c>
      <c r="G92" s="6">
        <v>30</v>
      </c>
      <c r="H92" s="6">
        <v>48</v>
      </c>
      <c r="I92" s="6">
        <v>1</v>
      </c>
      <c r="J92" s="6">
        <v>1</v>
      </c>
      <c r="K92" s="81"/>
      <c r="L92" s="81"/>
      <c r="M92" s="81"/>
      <c r="N92" s="81"/>
      <c r="O92" s="32">
        <f>F92*K92+G92*L92+H92*M92+(I92+J92)*N92</f>
        <v>0</v>
      </c>
    </row>
    <row r="93" spans="1:15" ht="24" customHeight="1" x14ac:dyDescent="0.3">
      <c r="A93" s="4" t="s">
        <v>182</v>
      </c>
      <c r="B93" s="5" t="s">
        <v>25</v>
      </c>
      <c r="C93" s="4" t="s">
        <v>100</v>
      </c>
      <c r="D93" s="5" t="s">
        <v>47</v>
      </c>
      <c r="E93" s="6">
        <v>1</v>
      </c>
      <c r="F93" s="6">
        <v>72</v>
      </c>
      <c r="G93" s="6">
        <v>30</v>
      </c>
      <c r="H93" s="6">
        <v>48</v>
      </c>
      <c r="I93" s="6">
        <v>1</v>
      </c>
      <c r="J93" s="6">
        <v>1</v>
      </c>
      <c r="K93" s="81"/>
      <c r="L93" s="81"/>
      <c r="M93" s="81"/>
      <c r="N93" s="81"/>
      <c r="O93" s="32">
        <f>F93*K93+G93*L93+H93*M93+(I93+J93)*N93</f>
        <v>0</v>
      </c>
    </row>
    <row r="94" spans="1:15" ht="24" customHeight="1" thickBot="1" x14ac:dyDescent="0.35">
      <c r="A94" s="4" t="s">
        <v>182</v>
      </c>
      <c r="B94" s="5" t="s">
        <v>25</v>
      </c>
      <c r="C94" s="4" t="s">
        <v>101</v>
      </c>
      <c r="D94" s="5" t="s">
        <v>48</v>
      </c>
      <c r="E94" s="6">
        <v>1</v>
      </c>
      <c r="F94" s="6">
        <v>72</v>
      </c>
      <c r="G94" s="6">
        <v>30</v>
      </c>
      <c r="H94" s="6">
        <v>48</v>
      </c>
      <c r="I94" s="6">
        <v>1</v>
      </c>
      <c r="J94" s="6">
        <v>1</v>
      </c>
      <c r="K94" s="81"/>
      <c r="L94" s="81"/>
      <c r="M94" s="81"/>
      <c r="N94" s="81"/>
      <c r="O94" s="32">
        <f>F94*K94+G94*L94+H94*M94+(I94+J94)*N94</f>
        <v>0</v>
      </c>
    </row>
    <row r="95" spans="1:15" ht="15" thickBot="1" x14ac:dyDescent="0.35">
      <c r="A95" s="7"/>
      <c r="B95" s="7"/>
      <c r="C95" s="7"/>
      <c r="D95" s="8" t="s">
        <v>55</v>
      </c>
      <c r="E95" s="7"/>
      <c r="F95" s="7"/>
      <c r="G95" s="7"/>
      <c r="H95" s="7"/>
      <c r="I95" s="7"/>
      <c r="J95" s="7"/>
      <c r="K95" s="82"/>
      <c r="L95" s="82"/>
      <c r="M95" s="82"/>
      <c r="N95" s="82"/>
      <c r="O95" s="33">
        <f>SUM(O91:O94)</f>
        <v>0</v>
      </c>
    </row>
    <row r="96" spans="1:15" ht="24" hidden="1" customHeight="1" x14ac:dyDescent="0.3">
      <c r="A96" s="4"/>
      <c r="B96" s="5"/>
      <c r="C96" s="4"/>
      <c r="D96" s="5"/>
      <c r="E96" s="6"/>
      <c r="F96" s="6"/>
      <c r="G96" s="6"/>
      <c r="H96" s="6"/>
      <c r="I96" s="6"/>
      <c r="J96" s="6"/>
      <c r="K96" s="81"/>
      <c r="L96" s="81"/>
      <c r="M96" s="81"/>
      <c r="N96" s="81"/>
      <c r="O96" s="32"/>
    </row>
    <row r="97" spans="1:15" ht="24" hidden="1" customHeight="1" x14ac:dyDescent="0.3">
      <c r="A97" s="4"/>
      <c r="B97" s="5"/>
      <c r="C97" s="4"/>
      <c r="D97" s="5"/>
      <c r="E97" s="6"/>
      <c r="F97" s="6"/>
      <c r="G97" s="6"/>
      <c r="H97" s="6"/>
      <c r="I97" s="6"/>
      <c r="J97" s="6"/>
      <c r="K97" s="81"/>
      <c r="L97" s="81"/>
      <c r="M97" s="81"/>
      <c r="N97" s="81"/>
      <c r="O97" s="32"/>
    </row>
    <row r="98" spans="1:15" ht="24" hidden="1" customHeight="1" x14ac:dyDescent="0.3">
      <c r="A98" s="4"/>
      <c r="B98" s="5"/>
      <c r="C98" s="4"/>
      <c r="D98" s="5"/>
      <c r="E98" s="6"/>
      <c r="F98" s="6"/>
      <c r="G98" s="6"/>
      <c r="H98" s="6"/>
      <c r="I98" s="6"/>
      <c r="J98" s="6"/>
      <c r="K98" s="81"/>
      <c r="L98" s="81"/>
      <c r="M98" s="81"/>
      <c r="N98" s="81"/>
      <c r="O98" s="32"/>
    </row>
    <row r="99" spans="1:15" ht="24" hidden="1" customHeight="1" x14ac:dyDescent="0.3">
      <c r="A99" s="4"/>
      <c r="B99" s="5"/>
      <c r="C99" s="4"/>
      <c r="D99" s="5"/>
      <c r="E99" s="6"/>
      <c r="F99" s="6"/>
      <c r="G99" s="6"/>
      <c r="H99" s="6"/>
      <c r="I99" s="6"/>
      <c r="J99" s="6"/>
      <c r="K99" s="81"/>
      <c r="L99" s="81"/>
      <c r="M99" s="81"/>
      <c r="N99" s="81"/>
      <c r="O99" s="32"/>
    </row>
    <row r="100" spans="1:15" ht="24" hidden="1" customHeight="1" x14ac:dyDescent="0.3">
      <c r="A100" s="4"/>
      <c r="B100" s="5"/>
      <c r="C100" s="4"/>
      <c r="D100" s="5"/>
      <c r="E100" s="6"/>
      <c r="F100" s="6"/>
      <c r="G100" s="6"/>
      <c r="H100" s="6"/>
      <c r="I100" s="6"/>
      <c r="J100" s="6"/>
      <c r="K100" s="81"/>
      <c r="L100" s="81"/>
      <c r="M100" s="81"/>
      <c r="N100" s="81"/>
      <c r="O100" s="32"/>
    </row>
    <row r="101" spans="1:15" ht="24" hidden="1" customHeight="1" x14ac:dyDescent="0.3">
      <c r="A101" s="4"/>
      <c r="B101" s="5"/>
      <c r="C101" s="4"/>
      <c r="D101" s="5"/>
      <c r="E101" s="6"/>
      <c r="F101" s="6"/>
      <c r="G101" s="6"/>
      <c r="H101" s="6"/>
      <c r="I101" s="6"/>
      <c r="J101" s="6"/>
      <c r="K101" s="81"/>
      <c r="L101" s="81"/>
      <c r="M101" s="81"/>
      <c r="N101" s="81"/>
      <c r="O101" s="32"/>
    </row>
    <row r="102" spans="1:15" ht="24" hidden="1" customHeight="1" x14ac:dyDescent="0.3">
      <c r="A102" s="4"/>
      <c r="B102" s="5"/>
      <c r="C102" s="4"/>
      <c r="D102" s="5"/>
      <c r="E102" s="6"/>
      <c r="F102" s="6"/>
      <c r="G102" s="6"/>
      <c r="H102" s="6"/>
      <c r="I102" s="6"/>
      <c r="J102" s="6"/>
      <c r="K102" s="81"/>
      <c r="L102" s="81"/>
      <c r="M102" s="81"/>
      <c r="N102" s="81"/>
      <c r="O102" s="32"/>
    </row>
    <row r="103" spans="1:15" ht="14.4" hidden="1" customHeight="1" x14ac:dyDescent="0.3">
      <c r="A103" s="7"/>
      <c r="B103" s="7"/>
      <c r="C103" s="7"/>
      <c r="D103" s="8"/>
      <c r="E103" s="7"/>
      <c r="F103" s="7"/>
      <c r="G103" s="7"/>
      <c r="H103" s="7"/>
      <c r="I103" s="7"/>
      <c r="J103" s="7"/>
      <c r="K103" s="82"/>
      <c r="L103" s="82"/>
      <c r="M103" s="82"/>
      <c r="N103" s="82"/>
      <c r="O103" s="33"/>
    </row>
    <row r="104" spans="1:15" ht="24" customHeight="1" x14ac:dyDescent="0.3">
      <c r="A104" s="4" t="s">
        <v>183</v>
      </c>
      <c r="B104" s="5" t="s">
        <v>26</v>
      </c>
      <c r="C104" s="4" t="s">
        <v>102</v>
      </c>
      <c r="D104" s="5" t="s">
        <v>34</v>
      </c>
      <c r="E104" s="6">
        <v>2</v>
      </c>
      <c r="F104" s="6">
        <v>384</v>
      </c>
      <c r="G104" s="6">
        <v>0</v>
      </c>
      <c r="H104" s="6">
        <v>192</v>
      </c>
      <c r="I104" s="6">
        <v>2</v>
      </c>
      <c r="J104" s="6">
        <v>2</v>
      </c>
      <c r="K104" s="81"/>
      <c r="L104" s="81"/>
      <c r="M104" s="81"/>
      <c r="N104" s="81"/>
      <c r="O104" s="32">
        <f>F104*K104+G104*L104+H104*M104+(I104+J104)*N104</f>
        <v>0</v>
      </c>
    </row>
    <row r="105" spans="1:15" ht="24" customHeight="1" x14ac:dyDescent="0.3">
      <c r="A105" s="4" t="s">
        <v>183</v>
      </c>
      <c r="B105" s="5" t="s">
        <v>26</v>
      </c>
      <c r="C105" s="4" t="s">
        <v>103</v>
      </c>
      <c r="D105" s="5" t="s">
        <v>35</v>
      </c>
      <c r="E105" s="6">
        <v>4</v>
      </c>
      <c r="F105" s="6">
        <v>768</v>
      </c>
      <c r="G105" s="6">
        <v>0</v>
      </c>
      <c r="H105" s="6">
        <v>192</v>
      </c>
      <c r="I105" s="6">
        <v>4</v>
      </c>
      <c r="J105" s="6">
        <v>4</v>
      </c>
      <c r="K105" s="81"/>
      <c r="L105" s="81"/>
      <c r="M105" s="81"/>
      <c r="N105" s="81"/>
      <c r="O105" s="32">
        <f>F105*K105+G105*L105+H105*M105+(I105+J105)*N105</f>
        <v>0</v>
      </c>
    </row>
    <row r="106" spans="1:15" ht="24" customHeight="1" x14ac:dyDescent="0.3">
      <c r="A106" s="4" t="s">
        <v>183</v>
      </c>
      <c r="B106" s="5" t="s">
        <v>26</v>
      </c>
      <c r="C106" s="4" t="s">
        <v>104</v>
      </c>
      <c r="D106" s="5" t="s">
        <v>57</v>
      </c>
      <c r="E106" s="6">
        <v>1</v>
      </c>
      <c r="F106" s="6">
        <v>192</v>
      </c>
      <c r="G106" s="6">
        <v>0</v>
      </c>
      <c r="H106" s="6">
        <v>48</v>
      </c>
      <c r="I106" s="6">
        <v>1</v>
      </c>
      <c r="J106" s="6">
        <v>1</v>
      </c>
      <c r="K106" s="81"/>
      <c r="L106" s="81"/>
      <c r="M106" s="81"/>
      <c r="N106" s="81"/>
      <c r="O106" s="32">
        <f>F106*K106+G106*L106+H106*M106+(I106+J106)*N106</f>
        <v>0</v>
      </c>
    </row>
    <row r="107" spans="1:15" ht="24" customHeight="1" x14ac:dyDescent="0.3">
      <c r="A107" s="4" t="s">
        <v>183</v>
      </c>
      <c r="B107" s="5" t="s">
        <v>26</v>
      </c>
      <c r="C107" s="4" t="s">
        <v>105</v>
      </c>
      <c r="D107" s="5" t="s">
        <v>58</v>
      </c>
      <c r="E107" s="6">
        <v>1</v>
      </c>
      <c r="F107" s="6">
        <v>80</v>
      </c>
      <c r="G107" s="6">
        <v>0</v>
      </c>
      <c r="H107" s="6">
        <v>40</v>
      </c>
      <c r="I107" s="6">
        <v>1</v>
      </c>
      <c r="J107" s="6">
        <v>1</v>
      </c>
      <c r="K107" s="81"/>
      <c r="L107" s="81"/>
      <c r="M107" s="81"/>
      <c r="N107" s="81"/>
      <c r="O107" s="32">
        <f>F107*K107+G107*L107+H107*M107+(I107+J107)*N107</f>
        <v>0</v>
      </c>
    </row>
    <row r="108" spans="1:15" ht="24" customHeight="1" thickBot="1" x14ac:dyDescent="0.35">
      <c r="A108" s="4" t="s">
        <v>183</v>
      </c>
      <c r="B108" s="5" t="s">
        <v>26</v>
      </c>
      <c r="C108" s="4" t="s">
        <v>204</v>
      </c>
      <c r="D108" s="5" t="s">
        <v>36</v>
      </c>
      <c r="E108" s="6">
        <v>1</v>
      </c>
      <c r="F108" s="6">
        <v>80</v>
      </c>
      <c r="G108" s="6">
        <v>0</v>
      </c>
      <c r="H108" s="6">
        <v>40</v>
      </c>
      <c r="I108" s="6">
        <v>1</v>
      </c>
      <c r="J108" s="6">
        <v>1</v>
      </c>
      <c r="K108" s="81"/>
      <c r="L108" s="81"/>
      <c r="M108" s="81"/>
      <c r="N108" s="81"/>
      <c r="O108" s="32">
        <f>F108*K108+G108*L108+H108*M108+(I108+J108)*N108</f>
        <v>0</v>
      </c>
    </row>
    <row r="109" spans="1:15" ht="15" thickBot="1" x14ac:dyDescent="0.35">
      <c r="A109" s="7"/>
      <c r="B109" s="7"/>
      <c r="C109" s="7"/>
      <c r="D109" s="8" t="s">
        <v>56</v>
      </c>
      <c r="E109" s="7"/>
      <c r="F109" s="7"/>
      <c r="G109" s="7"/>
      <c r="H109" s="7"/>
      <c r="I109" s="7"/>
      <c r="J109" s="7"/>
      <c r="K109" s="82"/>
      <c r="L109" s="82"/>
      <c r="M109" s="82"/>
      <c r="N109" s="82"/>
      <c r="O109" s="33">
        <f>SUM(O104:O108)</f>
        <v>0</v>
      </c>
    </row>
    <row r="110" spans="1:15" ht="24" customHeight="1" x14ac:dyDescent="0.3">
      <c r="A110" s="4" t="s">
        <v>184</v>
      </c>
      <c r="B110" s="5" t="s">
        <v>27</v>
      </c>
      <c r="C110" s="4" t="s">
        <v>107</v>
      </c>
      <c r="D110" s="5" t="s">
        <v>34</v>
      </c>
      <c r="E110" s="6">
        <v>2</v>
      </c>
      <c r="F110" s="6">
        <v>384</v>
      </c>
      <c r="G110" s="6">
        <v>0</v>
      </c>
      <c r="H110" s="6">
        <v>192</v>
      </c>
      <c r="I110" s="6">
        <v>2</v>
      </c>
      <c r="J110" s="6">
        <v>2</v>
      </c>
      <c r="K110" s="81"/>
      <c r="L110" s="81"/>
      <c r="M110" s="81"/>
      <c r="N110" s="81"/>
      <c r="O110" s="32">
        <f>F110*K110+G110*L110+H110*M110+(I110+J110)*N110</f>
        <v>0</v>
      </c>
    </row>
    <row r="111" spans="1:15" ht="24" customHeight="1" x14ac:dyDescent="0.3">
      <c r="A111" s="4" t="s">
        <v>184</v>
      </c>
      <c r="B111" s="5" t="s">
        <v>27</v>
      </c>
      <c r="C111" s="4" t="s">
        <v>106</v>
      </c>
      <c r="D111" s="5" t="s">
        <v>35</v>
      </c>
      <c r="E111" s="6">
        <v>4</v>
      </c>
      <c r="F111" s="6">
        <v>768</v>
      </c>
      <c r="G111" s="6">
        <v>0</v>
      </c>
      <c r="H111" s="6">
        <v>192</v>
      </c>
      <c r="I111" s="6">
        <v>4</v>
      </c>
      <c r="J111" s="6">
        <v>4</v>
      </c>
      <c r="K111" s="81"/>
      <c r="L111" s="81"/>
      <c r="M111" s="81"/>
      <c r="N111" s="81"/>
      <c r="O111" s="32">
        <f>F111*K111+G111*L111+H111*M111+(I111+J111)*N111</f>
        <v>0</v>
      </c>
    </row>
    <row r="112" spans="1:15" ht="24" customHeight="1" x14ac:dyDescent="0.3">
      <c r="A112" s="4" t="s">
        <v>184</v>
      </c>
      <c r="B112" s="5" t="s">
        <v>27</v>
      </c>
      <c r="C112" s="4" t="s">
        <v>108</v>
      </c>
      <c r="D112" s="5" t="s">
        <v>57</v>
      </c>
      <c r="E112" s="6">
        <v>1</v>
      </c>
      <c r="F112" s="6">
        <v>192</v>
      </c>
      <c r="G112" s="6">
        <v>0</v>
      </c>
      <c r="H112" s="6">
        <v>48</v>
      </c>
      <c r="I112" s="6">
        <v>1</v>
      </c>
      <c r="J112" s="6">
        <v>1</v>
      </c>
      <c r="K112" s="81"/>
      <c r="L112" s="81"/>
      <c r="M112" s="81"/>
      <c r="N112" s="81"/>
      <c r="O112" s="32">
        <f>F112*K112+G112*L112+H112*M112+(I112+J112)*N112</f>
        <v>0</v>
      </c>
    </row>
    <row r="113" spans="1:18" ht="24" customHeight="1" x14ac:dyDescent="0.3">
      <c r="A113" s="4" t="s">
        <v>184</v>
      </c>
      <c r="B113" s="5" t="s">
        <v>27</v>
      </c>
      <c r="C113" s="4" t="s">
        <v>109</v>
      </c>
      <c r="D113" s="5" t="s">
        <v>58</v>
      </c>
      <c r="E113" s="6">
        <v>1</v>
      </c>
      <c r="F113" s="6">
        <v>80</v>
      </c>
      <c r="G113" s="6">
        <v>0</v>
      </c>
      <c r="H113" s="6">
        <v>40</v>
      </c>
      <c r="I113" s="6">
        <v>1</v>
      </c>
      <c r="J113" s="6">
        <v>1</v>
      </c>
      <c r="K113" s="81"/>
      <c r="L113" s="81"/>
      <c r="M113" s="81"/>
      <c r="N113" s="81"/>
      <c r="O113" s="32">
        <f>F113*K113+G113*L113+H113*M113+(I113+J113)*N113</f>
        <v>0</v>
      </c>
    </row>
    <row r="114" spans="1:18" ht="24" customHeight="1" thickBot="1" x14ac:dyDescent="0.35">
      <c r="A114" s="4" t="s">
        <v>184</v>
      </c>
      <c r="B114" s="5" t="s">
        <v>27</v>
      </c>
      <c r="C114" s="4" t="s">
        <v>110</v>
      </c>
      <c r="D114" s="5" t="s">
        <v>36</v>
      </c>
      <c r="E114" s="6">
        <v>1</v>
      </c>
      <c r="F114" s="6">
        <v>80</v>
      </c>
      <c r="G114" s="6">
        <v>0</v>
      </c>
      <c r="H114" s="6">
        <v>40</v>
      </c>
      <c r="I114" s="6">
        <v>1</v>
      </c>
      <c r="J114" s="6">
        <v>1</v>
      </c>
      <c r="K114" s="81"/>
      <c r="L114" s="81"/>
      <c r="M114" s="81"/>
      <c r="N114" s="81"/>
      <c r="O114" s="32">
        <f>F114*K114+G114*L114+H114*M114+(I114+J114)*N114</f>
        <v>0</v>
      </c>
    </row>
    <row r="115" spans="1:18" ht="15" thickBot="1" x14ac:dyDescent="0.35">
      <c r="A115" s="7"/>
      <c r="B115" s="7"/>
      <c r="C115" s="7"/>
      <c r="D115" s="8" t="s">
        <v>210</v>
      </c>
      <c r="E115" s="7"/>
      <c r="F115" s="7"/>
      <c r="G115" s="7"/>
      <c r="H115" s="7"/>
      <c r="I115" s="7"/>
      <c r="J115" s="7"/>
      <c r="K115" s="82"/>
      <c r="L115" s="82"/>
      <c r="M115" s="82"/>
      <c r="N115" s="82"/>
      <c r="O115" s="33">
        <f>SUM(O110:O114)</f>
        <v>0</v>
      </c>
    </row>
    <row r="116" spans="1:18" ht="24" customHeight="1" x14ac:dyDescent="0.3">
      <c r="A116" s="4" t="s">
        <v>185</v>
      </c>
      <c r="B116" s="5" t="s">
        <v>28</v>
      </c>
      <c r="C116" s="4" t="s">
        <v>111</v>
      </c>
      <c r="D116" s="5" t="s">
        <v>34</v>
      </c>
      <c r="E116" s="6">
        <v>3</v>
      </c>
      <c r="F116" s="6">
        <v>90</v>
      </c>
      <c r="G116" s="6">
        <v>0</v>
      </c>
      <c r="H116" s="6">
        <v>30</v>
      </c>
      <c r="I116" s="6">
        <v>1</v>
      </c>
      <c r="J116" s="6">
        <v>1</v>
      </c>
      <c r="K116" s="81"/>
      <c r="L116" s="81"/>
      <c r="M116" s="81"/>
      <c r="N116" s="81"/>
      <c r="O116" s="32">
        <f>F116*K116+G116*L116+H116*M116+(I116+J116)*N116</f>
        <v>0</v>
      </c>
    </row>
    <row r="117" spans="1:18" ht="24" customHeight="1" x14ac:dyDescent="0.3">
      <c r="A117" s="4" t="s">
        <v>185</v>
      </c>
      <c r="B117" s="5" t="s">
        <v>28</v>
      </c>
      <c r="C117" s="4" t="s">
        <v>112</v>
      </c>
      <c r="D117" s="5" t="s">
        <v>35</v>
      </c>
      <c r="E117" s="6">
        <v>3</v>
      </c>
      <c r="F117" s="6">
        <v>90</v>
      </c>
      <c r="G117" s="6">
        <v>0</v>
      </c>
      <c r="H117" s="6">
        <v>30</v>
      </c>
      <c r="I117" s="6">
        <v>1</v>
      </c>
      <c r="J117" s="6">
        <v>1</v>
      </c>
      <c r="K117" s="81"/>
      <c r="L117" s="81"/>
      <c r="M117" s="81"/>
      <c r="N117" s="81"/>
      <c r="O117" s="32">
        <f>F117*K117+G117*L117+H117*M117+(I117+J117)*N117</f>
        <v>0</v>
      </c>
    </row>
    <row r="118" spans="1:18" ht="24" customHeight="1" thickBot="1" x14ac:dyDescent="0.35">
      <c r="A118" s="4" t="s">
        <v>185</v>
      </c>
      <c r="B118" s="5" t="s">
        <v>28</v>
      </c>
      <c r="C118" s="4" t="s">
        <v>113</v>
      </c>
      <c r="D118" s="5" t="s">
        <v>60</v>
      </c>
      <c r="E118" s="6">
        <v>3</v>
      </c>
      <c r="F118" s="6">
        <v>90</v>
      </c>
      <c r="G118" s="6">
        <v>0</v>
      </c>
      <c r="H118" s="6">
        <v>30</v>
      </c>
      <c r="I118" s="6">
        <v>1</v>
      </c>
      <c r="J118" s="6">
        <v>1</v>
      </c>
      <c r="K118" s="81"/>
      <c r="L118" s="81"/>
      <c r="M118" s="81"/>
      <c r="N118" s="81"/>
      <c r="O118" s="32">
        <f>F118*K118+G118*L118+H118*M118+(I118+J118)*N118</f>
        <v>0</v>
      </c>
    </row>
    <row r="119" spans="1:18" ht="15" thickBot="1" x14ac:dyDescent="0.35">
      <c r="A119" s="7"/>
      <c r="B119" s="7"/>
      <c r="C119" s="7"/>
      <c r="D119" s="8" t="s">
        <v>59</v>
      </c>
      <c r="E119" s="7"/>
      <c r="F119" s="7"/>
      <c r="G119" s="7"/>
      <c r="H119" s="7"/>
      <c r="I119" s="7"/>
      <c r="J119" s="7"/>
      <c r="K119" s="82"/>
      <c r="L119" s="82"/>
      <c r="M119" s="82"/>
      <c r="N119" s="82"/>
      <c r="O119" s="33">
        <f>SUM(O116:O118)</f>
        <v>0</v>
      </c>
    </row>
    <row r="120" spans="1:18" ht="15" thickBot="1" x14ac:dyDescent="0.35">
      <c r="A120" s="9"/>
      <c r="B120" s="9"/>
      <c r="C120" s="9"/>
      <c r="D120" s="9"/>
      <c r="E120" s="9"/>
      <c r="F120" s="9"/>
      <c r="G120" s="9"/>
      <c r="H120" s="24"/>
      <c r="I120" s="24"/>
      <c r="J120" s="24"/>
      <c r="K120" s="83"/>
      <c r="L120" s="83"/>
      <c r="M120" s="84"/>
      <c r="N120" s="84"/>
      <c r="O120" s="34"/>
    </row>
    <row r="121" spans="1:18" ht="15" thickBot="1" x14ac:dyDescent="0.35">
      <c r="A121" s="10"/>
      <c r="B121" s="10"/>
      <c r="C121" s="10"/>
      <c r="D121" s="10"/>
      <c r="E121" s="10"/>
      <c r="F121" s="10"/>
      <c r="G121" s="10"/>
      <c r="H121" s="10"/>
      <c r="I121" s="10"/>
      <c r="J121" s="10"/>
      <c r="K121" s="85"/>
      <c r="L121" s="86" t="s">
        <v>114</v>
      </c>
      <c r="M121" s="86"/>
      <c r="N121" s="86"/>
      <c r="O121" s="35">
        <f>SUM(O119,O115,O109,O95,O90,O85,O80,O75,O70,O65,O60,O55,O53,O51,O49,O46,O43,O40,O38)</f>
        <v>0</v>
      </c>
      <c r="P121" s="10"/>
      <c r="Q121" s="10"/>
      <c r="R121" s="10"/>
    </row>
    <row r="122" spans="1:18" ht="15.6" hidden="1" customHeight="1" x14ac:dyDescent="0.3">
      <c r="A122" s="21"/>
      <c r="B122" s="10"/>
      <c r="C122" s="10"/>
      <c r="D122" s="10"/>
      <c r="E122" s="10"/>
      <c r="F122" s="10"/>
      <c r="G122" s="10"/>
      <c r="H122" s="10"/>
      <c r="I122" s="10"/>
      <c r="J122" s="10"/>
      <c r="K122" s="85"/>
      <c r="L122" s="87"/>
      <c r="M122" s="87"/>
      <c r="N122" s="87"/>
      <c r="O122" s="36"/>
      <c r="P122" s="10"/>
      <c r="Q122" s="10"/>
      <c r="R122" s="10"/>
    </row>
    <row r="123" spans="1:18" ht="14.4" hidden="1" customHeight="1" x14ac:dyDescent="0.3">
      <c r="A123" s="17"/>
      <c r="B123" s="18"/>
      <c r="C123" s="18"/>
      <c r="D123" s="18"/>
      <c r="E123" s="18"/>
      <c r="F123" s="18"/>
      <c r="G123" s="18"/>
      <c r="H123" s="18"/>
      <c r="I123" s="18"/>
      <c r="J123" s="18"/>
      <c r="K123" s="88"/>
      <c r="L123" s="87"/>
      <c r="M123" s="87"/>
      <c r="N123" s="87"/>
      <c r="O123" s="37"/>
      <c r="P123" s="18"/>
      <c r="Q123" s="18"/>
      <c r="R123" s="19"/>
    </row>
    <row r="124" spans="1:18" ht="36" hidden="1" customHeight="1" x14ac:dyDescent="0.3">
      <c r="A124" s="11"/>
      <c r="B124" s="11"/>
      <c r="C124" s="11"/>
      <c r="D124" s="11"/>
      <c r="E124" s="11"/>
      <c r="F124" s="11"/>
      <c r="G124" s="11"/>
      <c r="H124" s="11"/>
      <c r="I124" s="11"/>
      <c r="J124" s="11"/>
      <c r="K124" s="89"/>
      <c r="L124" s="90"/>
      <c r="M124" s="90"/>
      <c r="N124" s="90"/>
      <c r="O124" s="38"/>
      <c r="P124" s="11"/>
      <c r="Q124" s="11"/>
      <c r="R124" s="11"/>
    </row>
    <row r="125" spans="1:18" ht="24" hidden="1" customHeight="1" x14ac:dyDescent="0.3">
      <c r="A125" s="12"/>
      <c r="B125" s="13"/>
      <c r="C125" s="12"/>
      <c r="D125" s="13"/>
      <c r="E125" s="14"/>
      <c r="F125" s="15"/>
      <c r="G125" s="14"/>
      <c r="H125" s="14"/>
      <c r="I125" s="15"/>
      <c r="J125" s="14"/>
      <c r="K125" s="91"/>
      <c r="L125" s="92"/>
      <c r="M125" s="93"/>
      <c r="N125" s="92"/>
      <c r="O125" s="39"/>
      <c r="P125" s="14"/>
      <c r="Q125" s="15"/>
      <c r="R125" s="16"/>
    </row>
    <row r="126" spans="1:18" ht="15" thickBot="1" x14ac:dyDescent="0.35">
      <c r="A126" s="10"/>
      <c r="B126" s="10"/>
      <c r="C126" s="10"/>
      <c r="D126" s="10"/>
      <c r="E126" s="10"/>
      <c r="F126" s="10"/>
      <c r="G126" s="10"/>
      <c r="H126" s="10"/>
      <c r="I126" s="10"/>
      <c r="J126" s="10"/>
      <c r="K126" s="85"/>
      <c r="L126" s="86" t="s">
        <v>115</v>
      </c>
      <c r="M126" s="86"/>
      <c r="N126" s="86"/>
      <c r="O126" s="40">
        <f>O121*15/100</f>
        <v>0</v>
      </c>
      <c r="P126" s="10"/>
      <c r="Q126" s="10"/>
      <c r="R126" s="10"/>
    </row>
    <row r="127" spans="1:18" ht="15" thickBot="1" x14ac:dyDescent="0.35">
      <c r="A127" s="10"/>
      <c r="B127" s="10"/>
      <c r="C127" s="10"/>
      <c r="D127" s="10"/>
      <c r="E127" s="10"/>
      <c r="F127" s="10"/>
      <c r="G127" s="10"/>
      <c r="H127" s="10"/>
      <c r="I127" s="10"/>
      <c r="J127" s="10"/>
      <c r="K127" s="85"/>
      <c r="L127" s="86" t="s">
        <v>116</v>
      </c>
      <c r="M127" s="86"/>
      <c r="N127" s="86"/>
      <c r="O127" s="40">
        <f>SUM(O121+O126)</f>
        <v>0</v>
      </c>
      <c r="P127" s="10"/>
      <c r="Q127" s="10"/>
      <c r="R127" s="10"/>
    </row>
    <row r="128" spans="1:18" x14ac:dyDescent="0.3">
      <c r="K128" s="75"/>
      <c r="L128" s="75"/>
      <c r="M128" s="75"/>
      <c r="N128" s="75"/>
      <c r="O128" s="41"/>
    </row>
    <row r="129" spans="1:15" x14ac:dyDescent="0.3">
      <c r="K129" s="75"/>
      <c r="L129" s="75"/>
      <c r="M129" s="75"/>
      <c r="N129" s="75"/>
      <c r="O129" s="41"/>
    </row>
    <row r="130" spans="1:15" x14ac:dyDescent="0.3">
      <c r="K130" s="75"/>
      <c r="L130" s="75"/>
      <c r="M130" s="75"/>
      <c r="N130" s="75"/>
      <c r="O130" s="41"/>
    </row>
    <row r="131" spans="1:15" ht="15.6" x14ac:dyDescent="0.3">
      <c r="A131" s="70" t="s">
        <v>218</v>
      </c>
      <c r="B131" s="70"/>
      <c r="C131" s="70"/>
      <c r="D131" s="70"/>
      <c r="E131" s="70"/>
      <c r="F131" s="70"/>
      <c r="K131" s="75"/>
      <c r="L131" s="75"/>
      <c r="M131" s="75"/>
      <c r="N131" s="75"/>
      <c r="O131" s="42"/>
    </row>
    <row r="132" spans="1:15" ht="58.2" customHeight="1" x14ac:dyDescent="0.3">
      <c r="A132" s="3" t="s">
        <v>5</v>
      </c>
      <c r="B132" s="3" t="s">
        <v>6</v>
      </c>
      <c r="C132" s="3" t="s">
        <v>29</v>
      </c>
      <c r="D132" s="3" t="s">
        <v>30</v>
      </c>
      <c r="E132" s="3" t="s">
        <v>142</v>
      </c>
      <c r="F132" s="3" t="s">
        <v>143</v>
      </c>
      <c r="G132" s="3" t="s">
        <v>31</v>
      </c>
      <c r="H132" s="3" t="s">
        <v>32</v>
      </c>
      <c r="I132" s="3" t="s">
        <v>145</v>
      </c>
      <c r="J132" s="3" t="s">
        <v>144</v>
      </c>
      <c r="K132" s="89" t="s">
        <v>148</v>
      </c>
      <c r="L132" s="89" t="s">
        <v>146</v>
      </c>
      <c r="M132" s="89" t="s">
        <v>147</v>
      </c>
      <c r="N132" s="89" t="s">
        <v>149</v>
      </c>
      <c r="O132" s="38" t="s">
        <v>33</v>
      </c>
    </row>
    <row r="133" spans="1:15" ht="24" customHeight="1" x14ac:dyDescent="0.3">
      <c r="A133" s="4" t="s">
        <v>166</v>
      </c>
      <c r="B133" s="5" t="s">
        <v>117</v>
      </c>
      <c r="C133" s="4" t="s">
        <v>118</v>
      </c>
      <c r="D133" s="5" t="s">
        <v>125</v>
      </c>
      <c r="E133" s="6">
        <v>3</v>
      </c>
      <c r="F133" s="6">
        <v>216</v>
      </c>
      <c r="G133" s="6">
        <v>0</v>
      </c>
      <c r="H133" s="6">
        <v>192</v>
      </c>
      <c r="I133" s="6">
        <v>3</v>
      </c>
      <c r="J133" s="6">
        <v>3</v>
      </c>
      <c r="K133" s="81"/>
      <c r="L133" s="81"/>
      <c r="M133" s="81"/>
      <c r="N133" s="81"/>
      <c r="O133" s="32">
        <f>F133*K133+G133*L133+H133*M133+(I133+J133)*N133</f>
        <v>0</v>
      </c>
    </row>
    <row r="134" spans="1:15" ht="24" customHeight="1" x14ac:dyDescent="0.3">
      <c r="A134" s="4" t="s">
        <v>166</v>
      </c>
      <c r="B134" s="5" t="s">
        <v>117</v>
      </c>
      <c r="C134" s="4" t="s">
        <v>119</v>
      </c>
      <c r="D134" s="5" t="s">
        <v>34</v>
      </c>
      <c r="E134" s="6">
        <v>2</v>
      </c>
      <c r="F134" s="6">
        <v>144</v>
      </c>
      <c r="G134" s="6">
        <v>0</v>
      </c>
      <c r="H134" s="6">
        <v>48</v>
      </c>
      <c r="I134" s="6">
        <v>2</v>
      </c>
      <c r="J134" s="6">
        <v>2</v>
      </c>
      <c r="K134" s="81"/>
      <c r="L134" s="81"/>
      <c r="M134" s="81"/>
      <c r="N134" s="81"/>
      <c r="O134" s="32">
        <f>F134*K134+G134*L134+H134*M134+(I134+J134)*N134</f>
        <v>0</v>
      </c>
    </row>
    <row r="135" spans="1:15" ht="24" customHeight="1" x14ac:dyDescent="0.3">
      <c r="A135" s="4" t="s">
        <v>166</v>
      </c>
      <c r="B135" s="5" t="s">
        <v>117</v>
      </c>
      <c r="C135" s="4" t="s">
        <v>120</v>
      </c>
      <c r="D135" s="5" t="s">
        <v>126</v>
      </c>
      <c r="E135" s="6">
        <v>1</v>
      </c>
      <c r="F135" s="6">
        <v>72</v>
      </c>
      <c r="G135" s="6">
        <v>0</v>
      </c>
      <c r="H135" s="6">
        <v>48</v>
      </c>
      <c r="I135" s="6">
        <v>1</v>
      </c>
      <c r="J135" s="6">
        <v>1</v>
      </c>
      <c r="K135" s="81"/>
      <c r="L135" s="81"/>
      <c r="M135" s="81"/>
      <c r="N135" s="81"/>
      <c r="O135" s="32">
        <f t="shared" ref="O135:O139" si="4">F135*K135+G135*L135+H135*M135+(I135+J135)*N135</f>
        <v>0</v>
      </c>
    </row>
    <row r="136" spans="1:15" ht="24" customHeight="1" x14ac:dyDescent="0.3">
      <c r="A136" s="4" t="s">
        <v>166</v>
      </c>
      <c r="B136" s="5" t="s">
        <v>117</v>
      </c>
      <c r="C136" s="4" t="s">
        <v>121</v>
      </c>
      <c r="D136" s="5" t="s">
        <v>130</v>
      </c>
      <c r="E136" s="6">
        <v>1</v>
      </c>
      <c r="F136" s="6">
        <v>72</v>
      </c>
      <c r="G136" s="6">
        <v>0</v>
      </c>
      <c r="H136" s="6">
        <v>48</v>
      </c>
      <c r="I136" s="6">
        <v>1</v>
      </c>
      <c r="J136" s="6">
        <v>1</v>
      </c>
      <c r="K136" s="81"/>
      <c r="L136" s="81"/>
      <c r="M136" s="81"/>
      <c r="N136" s="81"/>
      <c r="O136" s="32">
        <f t="shared" si="4"/>
        <v>0</v>
      </c>
    </row>
    <row r="137" spans="1:15" ht="24" customHeight="1" x14ac:dyDescent="0.3">
      <c r="A137" s="4" t="s">
        <v>166</v>
      </c>
      <c r="B137" s="5" t="s">
        <v>117</v>
      </c>
      <c r="C137" s="4" t="s">
        <v>122</v>
      </c>
      <c r="D137" s="5" t="s">
        <v>127</v>
      </c>
      <c r="E137" s="6">
        <v>1</v>
      </c>
      <c r="F137" s="6">
        <v>72</v>
      </c>
      <c r="G137" s="6">
        <v>0</v>
      </c>
      <c r="H137" s="6">
        <v>48</v>
      </c>
      <c r="I137" s="6">
        <v>1</v>
      </c>
      <c r="J137" s="6">
        <v>1</v>
      </c>
      <c r="K137" s="81"/>
      <c r="L137" s="81"/>
      <c r="M137" s="81"/>
      <c r="N137" s="81"/>
      <c r="O137" s="32">
        <f t="shared" si="4"/>
        <v>0</v>
      </c>
    </row>
    <row r="138" spans="1:15" ht="24" customHeight="1" x14ac:dyDescent="0.3">
      <c r="A138" s="4" t="s">
        <v>166</v>
      </c>
      <c r="B138" s="5" t="s">
        <v>117</v>
      </c>
      <c r="C138" s="4" t="s">
        <v>123</v>
      </c>
      <c r="D138" s="5" t="s">
        <v>128</v>
      </c>
      <c r="E138" s="6">
        <v>1</v>
      </c>
      <c r="F138" s="6">
        <v>72</v>
      </c>
      <c r="G138" s="6">
        <v>0</v>
      </c>
      <c r="H138" s="6">
        <v>48</v>
      </c>
      <c r="I138" s="6">
        <v>1</v>
      </c>
      <c r="J138" s="6">
        <v>1</v>
      </c>
      <c r="K138" s="81"/>
      <c r="L138" s="81"/>
      <c r="M138" s="81"/>
      <c r="N138" s="81"/>
      <c r="O138" s="32">
        <f t="shared" si="4"/>
        <v>0</v>
      </c>
    </row>
    <row r="139" spans="1:15" ht="24" customHeight="1" thickBot="1" x14ac:dyDescent="0.35">
      <c r="A139" s="4" t="s">
        <v>166</v>
      </c>
      <c r="B139" s="5" t="s">
        <v>117</v>
      </c>
      <c r="C139" s="4" t="s">
        <v>124</v>
      </c>
      <c r="D139" s="5" t="s">
        <v>129</v>
      </c>
      <c r="E139" s="6">
        <v>1</v>
      </c>
      <c r="F139" s="6">
        <v>72</v>
      </c>
      <c r="G139" s="6">
        <v>0</v>
      </c>
      <c r="H139" s="6">
        <v>48</v>
      </c>
      <c r="I139" s="6">
        <v>1</v>
      </c>
      <c r="J139" s="6">
        <v>1</v>
      </c>
      <c r="K139" s="81"/>
      <c r="L139" s="81"/>
      <c r="M139" s="81"/>
      <c r="N139" s="81"/>
      <c r="O139" s="32">
        <f t="shared" si="4"/>
        <v>0</v>
      </c>
    </row>
    <row r="140" spans="1:15" ht="15" thickBot="1" x14ac:dyDescent="0.35">
      <c r="A140" s="7"/>
      <c r="B140" s="7"/>
      <c r="C140" s="7"/>
      <c r="D140" s="8"/>
      <c r="E140" s="7"/>
      <c r="F140" s="7"/>
      <c r="G140" s="7"/>
      <c r="H140" s="7"/>
      <c r="I140" s="7"/>
      <c r="J140" s="7"/>
      <c r="K140" s="82"/>
      <c r="L140" s="82"/>
      <c r="M140" s="82"/>
      <c r="N140" s="94" t="s">
        <v>131</v>
      </c>
      <c r="O140" s="33">
        <f>SUM(O133:O139)</f>
        <v>0</v>
      </c>
    </row>
    <row r="141" spans="1:15" ht="24" customHeight="1" x14ac:dyDescent="0.3">
      <c r="A141" s="4" t="s">
        <v>167</v>
      </c>
      <c r="B141" s="5" t="s">
        <v>141</v>
      </c>
      <c r="C141" s="4" t="s">
        <v>132</v>
      </c>
      <c r="D141" s="5" t="s">
        <v>125</v>
      </c>
      <c r="E141" s="6">
        <v>4</v>
      </c>
      <c r="F141" s="6">
        <v>288</v>
      </c>
      <c r="G141" s="6">
        <v>0</v>
      </c>
      <c r="H141" s="6">
        <v>192</v>
      </c>
      <c r="I141" s="6">
        <v>4</v>
      </c>
      <c r="J141" s="6">
        <v>4</v>
      </c>
      <c r="K141" s="81"/>
      <c r="L141" s="81"/>
      <c r="M141" s="81"/>
      <c r="N141" s="81"/>
      <c r="O141" s="32">
        <f>F141*K141+G141*L141+H141*M141+(I141+J141)*N141</f>
        <v>0</v>
      </c>
    </row>
    <row r="142" spans="1:15" ht="24" customHeight="1" x14ac:dyDescent="0.3">
      <c r="A142" s="4" t="s">
        <v>167</v>
      </c>
      <c r="B142" s="5" t="s">
        <v>141</v>
      </c>
      <c r="C142" s="4" t="s">
        <v>133</v>
      </c>
      <c r="D142" s="5" t="s">
        <v>34</v>
      </c>
      <c r="E142" s="6">
        <v>1</v>
      </c>
      <c r="F142" s="6">
        <v>72</v>
      </c>
      <c r="G142" s="6">
        <v>0</v>
      </c>
      <c r="H142" s="6">
        <v>48</v>
      </c>
      <c r="I142" s="6">
        <v>1</v>
      </c>
      <c r="J142" s="6">
        <v>1</v>
      </c>
      <c r="K142" s="81"/>
      <c r="L142" s="81"/>
      <c r="M142" s="81"/>
      <c r="N142" s="81"/>
      <c r="O142" s="32">
        <f t="shared" ref="O142:O148" si="5">F142*K142+G142*L142+H142*M142+(I142+J142)*N142</f>
        <v>0</v>
      </c>
    </row>
    <row r="143" spans="1:15" ht="24" customHeight="1" x14ac:dyDescent="0.3">
      <c r="A143" s="4" t="s">
        <v>167</v>
      </c>
      <c r="B143" s="5" t="s">
        <v>141</v>
      </c>
      <c r="C143" s="4" t="s">
        <v>134</v>
      </c>
      <c r="D143" s="5" t="s">
        <v>126</v>
      </c>
      <c r="E143" s="6">
        <v>1</v>
      </c>
      <c r="F143" s="6">
        <v>72</v>
      </c>
      <c r="G143" s="6">
        <v>0</v>
      </c>
      <c r="H143" s="6">
        <v>48</v>
      </c>
      <c r="I143" s="6">
        <v>1</v>
      </c>
      <c r="J143" s="6">
        <v>1</v>
      </c>
      <c r="K143" s="81"/>
      <c r="L143" s="81"/>
      <c r="M143" s="81"/>
      <c r="N143" s="81"/>
      <c r="O143" s="32">
        <f t="shared" si="5"/>
        <v>0</v>
      </c>
    </row>
    <row r="144" spans="1:15" ht="24" customHeight="1" x14ac:dyDescent="0.3">
      <c r="A144" s="4" t="s">
        <v>167</v>
      </c>
      <c r="B144" s="5" t="s">
        <v>141</v>
      </c>
      <c r="C144" s="4" t="s">
        <v>135</v>
      </c>
      <c r="D144" s="5" t="s">
        <v>130</v>
      </c>
      <c r="E144" s="6">
        <v>1</v>
      </c>
      <c r="F144" s="6">
        <v>72</v>
      </c>
      <c r="G144" s="6">
        <v>0</v>
      </c>
      <c r="H144" s="6">
        <v>48</v>
      </c>
      <c r="I144" s="6">
        <v>1</v>
      </c>
      <c r="J144" s="6">
        <v>1</v>
      </c>
      <c r="K144" s="81"/>
      <c r="L144" s="81"/>
      <c r="M144" s="81"/>
      <c r="N144" s="81"/>
      <c r="O144" s="32">
        <f t="shared" si="5"/>
        <v>0</v>
      </c>
    </row>
    <row r="145" spans="1:18" ht="24" customHeight="1" x14ac:dyDescent="0.3">
      <c r="A145" s="4" t="s">
        <v>167</v>
      </c>
      <c r="B145" s="5" t="s">
        <v>141</v>
      </c>
      <c r="C145" s="4" t="s">
        <v>136</v>
      </c>
      <c r="D145" s="5" t="s">
        <v>127</v>
      </c>
      <c r="E145" s="6">
        <v>1</v>
      </c>
      <c r="F145" s="6">
        <v>72</v>
      </c>
      <c r="G145" s="6">
        <v>0</v>
      </c>
      <c r="H145" s="6">
        <v>48</v>
      </c>
      <c r="I145" s="6">
        <v>1</v>
      </c>
      <c r="J145" s="6">
        <v>1</v>
      </c>
      <c r="K145" s="81"/>
      <c r="L145" s="81"/>
      <c r="M145" s="81"/>
      <c r="N145" s="81"/>
      <c r="O145" s="32">
        <f t="shared" si="5"/>
        <v>0</v>
      </c>
    </row>
    <row r="146" spans="1:18" ht="24" customHeight="1" x14ac:dyDescent="0.3">
      <c r="A146" s="4" t="s">
        <v>167</v>
      </c>
      <c r="B146" s="5" t="s">
        <v>141</v>
      </c>
      <c r="C146" s="4" t="s">
        <v>137</v>
      </c>
      <c r="D146" s="5" t="s">
        <v>128</v>
      </c>
      <c r="E146" s="6">
        <v>1</v>
      </c>
      <c r="F146" s="6">
        <v>72</v>
      </c>
      <c r="G146" s="6">
        <v>0</v>
      </c>
      <c r="H146" s="6">
        <v>48</v>
      </c>
      <c r="I146" s="6">
        <v>1</v>
      </c>
      <c r="J146" s="6">
        <v>1</v>
      </c>
      <c r="K146" s="81"/>
      <c r="L146" s="81"/>
      <c r="M146" s="81"/>
      <c r="N146" s="81"/>
      <c r="O146" s="32">
        <f t="shared" si="5"/>
        <v>0</v>
      </c>
    </row>
    <row r="147" spans="1:18" ht="24" customHeight="1" x14ac:dyDescent="0.3">
      <c r="A147" s="4" t="s">
        <v>167</v>
      </c>
      <c r="B147" s="5" t="s">
        <v>141</v>
      </c>
      <c r="C147" s="4" t="s">
        <v>138</v>
      </c>
      <c r="D147" s="5" t="s">
        <v>129</v>
      </c>
      <c r="E147" s="6">
        <v>1</v>
      </c>
      <c r="F147" s="6">
        <v>72</v>
      </c>
      <c r="G147" s="6">
        <v>0</v>
      </c>
      <c r="H147" s="6">
        <v>48</v>
      </c>
      <c r="I147" s="6">
        <v>1</v>
      </c>
      <c r="J147" s="6">
        <v>1</v>
      </c>
      <c r="K147" s="81"/>
      <c r="L147" s="81"/>
      <c r="M147" s="81"/>
      <c r="N147" s="81"/>
      <c r="O147" s="32">
        <f t="shared" si="5"/>
        <v>0</v>
      </c>
    </row>
    <row r="148" spans="1:18" ht="26.4" customHeight="1" thickBot="1" x14ac:dyDescent="0.35">
      <c r="A148" s="4" t="s">
        <v>167</v>
      </c>
      <c r="B148" s="5" t="s">
        <v>141</v>
      </c>
      <c r="C148" s="4" t="s">
        <v>139</v>
      </c>
      <c r="D148" s="5" t="s">
        <v>140</v>
      </c>
      <c r="E148" s="6">
        <v>1</v>
      </c>
      <c r="F148" s="6">
        <v>72</v>
      </c>
      <c r="G148" s="6">
        <v>0</v>
      </c>
      <c r="H148" s="6">
        <v>48</v>
      </c>
      <c r="I148" s="6">
        <v>1</v>
      </c>
      <c r="J148" s="6">
        <v>1</v>
      </c>
      <c r="K148" s="81"/>
      <c r="L148" s="81"/>
      <c r="M148" s="81"/>
      <c r="N148" s="81"/>
      <c r="O148" s="32">
        <f t="shared" si="5"/>
        <v>0</v>
      </c>
    </row>
    <row r="149" spans="1:18" ht="15" hidden="1" customHeight="1" thickBot="1" x14ac:dyDescent="0.35">
      <c r="A149" s="17"/>
      <c r="B149" s="18"/>
      <c r="C149" s="18"/>
      <c r="D149" s="18"/>
      <c r="E149" s="18"/>
      <c r="F149" s="18"/>
      <c r="G149" s="18"/>
      <c r="H149" s="18"/>
      <c r="I149" s="18"/>
      <c r="J149" s="18"/>
      <c r="K149" s="88"/>
      <c r="L149" s="88"/>
      <c r="M149" s="88"/>
      <c r="N149" s="88"/>
      <c r="O149" s="37"/>
      <c r="P149" s="18"/>
      <c r="Q149" s="18"/>
      <c r="R149" s="19"/>
    </row>
    <row r="150" spans="1:18" ht="36" hidden="1" customHeight="1" x14ac:dyDescent="0.3">
      <c r="A150" s="11"/>
      <c r="B150" s="11"/>
      <c r="C150" s="11"/>
      <c r="D150" s="11"/>
      <c r="E150" s="11"/>
      <c r="F150" s="11"/>
      <c r="G150" s="11"/>
      <c r="H150" s="11"/>
      <c r="I150" s="11"/>
      <c r="J150" s="11"/>
      <c r="K150" s="89"/>
      <c r="L150" s="89"/>
      <c r="M150" s="89"/>
      <c r="N150" s="89"/>
      <c r="O150" s="38"/>
      <c r="P150" s="11"/>
      <c r="Q150" s="11"/>
      <c r="R150" s="11"/>
    </row>
    <row r="151" spans="1:18" ht="24" hidden="1" customHeight="1" x14ac:dyDescent="0.3">
      <c r="A151" s="12"/>
      <c r="B151" s="13"/>
      <c r="C151" s="12"/>
      <c r="D151" s="13"/>
      <c r="E151" s="14"/>
      <c r="F151" s="15"/>
      <c r="G151" s="14"/>
      <c r="H151" s="14"/>
      <c r="I151" s="15"/>
      <c r="J151" s="14"/>
      <c r="K151" s="91"/>
      <c r="L151" s="95"/>
      <c r="M151" s="96"/>
      <c r="N151" s="97"/>
      <c r="O151" s="39"/>
      <c r="P151" s="14"/>
      <c r="Q151" s="15"/>
      <c r="R151" s="16"/>
    </row>
    <row r="152" spans="1:18" ht="15" thickBot="1" x14ac:dyDescent="0.35">
      <c r="A152" s="7"/>
      <c r="B152" s="7"/>
      <c r="C152" s="7"/>
      <c r="D152" s="8"/>
      <c r="E152" s="7"/>
      <c r="F152" s="7"/>
      <c r="G152" s="7"/>
      <c r="H152" s="7"/>
      <c r="I152" s="7"/>
      <c r="J152" s="7"/>
      <c r="K152" s="82"/>
      <c r="L152" s="82"/>
      <c r="M152" s="82"/>
      <c r="N152" s="94" t="s">
        <v>223</v>
      </c>
      <c r="O152" s="33">
        <f>SUM(O141:O148)</f>
        <v>0</v>
      </c>
    </row>
    <row r="153" spans="1:18" ht="26.4" customHeight="1" thickBot="1" x14ac:dyDescent="0.35">
      <c r="A153" s="4" t="s">
        <v>219</v>
      </c>
      <c r="B153" s="5" t="s">
        <v>220</v>
      </c>
      <c r="C153" s="4" t="s">
        <v>221</v>
      </c>
      <c r="D153" s="5" t="s">
        <v>34</v>
      </c>
      <c r="E153" s="6">
        <v>1</v>
      </c>
      <c r="F153" s="6">
        <v>250</v>
      </c>
      <c r="G153" s="6">
        <v>0</v>
      </c>
      <c r="H153" s="6">
        <v>0</v>
      </c>
      <c r="I153" s="6">
        <v>1</v>
      </c>
      <c r="J153" s="6">
        <v>1</v>
      </c>
      <c r="K153" s="81"/>
      <c r="L153" s="81"/>
      <c r="M153" s="81"/>
      <c r="N153" s="81"/>
      <c r="O153" s="32">
        <f t="shared" ref="O153" si="6">F153*K153+G153*L153+H153*M153+(I153+J153)*N153</f>
        <v>0</v>
      </c>
    </row>
    <row r="154" spans="1:18" ht="15" thickBot="1" x14ac:dyDescent="0.35">
      <c r="A154" s="7"/>
      <c r="B154" s="7"/>
      <c r="C154" s="7"/>
      <c r="D154" s="8"/>
      <c r="E154" s="7"/>
      <c r="F154" s="7"/>
      <c r="G154" s="7"/>
      <c r="H154" s="7"/>
      <c r="I154" s="7"/>
      <c r="J154" s="7"/>
      <c r="K154" s="82"/>
      <c r="L154" s="82"/>
      <c r="M154" s="82"/>
      <c r="N154" s="94" t="s">
        <v>224</v>
      </c>
      <c r="O154" s="33">
        <f>SUM(O143:O150)</f>
        <v>0</v>
      </c>
    </row>
    <row r="155" spans="1:18" ht="15" thickBot="1" x14ac:dyDescent="0.35">
      <c r="K155" s="75"/>
      <c r="L155" s="75"/>
      <c r="M155" s="75"/>
      <c r="N155" s="75"/>
      <c r="O155" s="41"/>
    </row>
    <row r="156" spans="1:18" ht="15" thickBot="1" x14ac:dyDescent="0.35">
      <c r="A156" s="10"/>
      <c r="B156" s="10"/>
      <c r="C156" s="10"/>
      <c r="D156" s="10"/>
      <c r="E156" s="10"/>
      <c r="F156" s="10"/>
      <c r="G156" s="10"/>
      <c r="H156" s="10"/>
      <c r="I156" s="10"/>
      <c r="J156" s="10"/>
      <c r="K156" s="85"/>
      <c r="L156" s="86" t="s">
        <v>114</v>
      </c>
      <c r="M156" s="86"/>
      <c r="N156" s="86"/>
      <c r="O156" s="35">
        <f>O152+O140</f>
        <v>0</v>
      </c>
      <c r="P156" s="10"/>
      <c r="Q156" s="10"/>
      <c r="R156" s="10"/>
    </row>
    <row r="157" spans="1:18" ht="16.2" hidden="1" customHeight="1" thickBot="1" x14ac:dyDescent="0.35">
      <c r="A157" s="21"/>
      <c r="B157" s="10"/>
      <c r="C157" s="10"/>
      <c r="D157" s="10"/>
      <c r="E157" s="10"/>
      <c r="F157" s="10"/>
      <c r="G157" s="10"/>
      <c r="H157" s="10"/>
      <c r="I157" s="10"/>
      <c r="J157" s="10"/>
      <c r="K157" s="85"/>
      <c r="L157" s="87"/>
      <c r="M157" s="87"/>
      <c r="N157" s="87"/>
      <c r="O157" s="36"/>
      <c r="P157" s="10"/>
      <c r="Q157" s="10"/>
      <c r="R157" s="10"/>
    </row>
    <row r="158" spans="1:18" ht="15" hidden="1" customHeight="1" thickBot="1" x14ac:dyDescent="0.35">
      <c r="A158" s="17"/>
      <c r="B158" s="18"/>
      <c r="C158" s="18"/>
      <c r="D158" s="18"/>
      <c r="E158" s="18"/>
      <c r="F158" s="18"/>
      <c r="G158" s="18"/>
      <c r="H158" s="18"/>
      <c r="I158" s="18"/>
      <c r="J158" s="18"/>
      <c r="K158" s="88"/>
      <c r="L158" s="87"/>
      <c r="M158" s="87"/>
      <c r="N158" s="87"/>
      <c r="O158" s="37"/>
      <c r="P158" s="18"/>
      <c r="Q158" s="18"/>
      <c r="R158" s="19"/>
    </row>
    <row r="159" spans="1:18" ht="36" hidden="1" customHeight="1" x14ac:dyDescent="0.3">
      <c r="A159" s="11"/>
      <c r="B159" s="11"/>
      <c r="C159" s="11"/>
      <c r="D159" s="11"/>
      <c r="E159" s="11"/>
      <c r="F159" s="11"/>
      <c r="G159" s="11"/>
      <c r="H159" s="11"/>
      <c r="I159" s="11"/>
      <c r="J159" s="11"/>
      <c r="K159" s="89"/>
      <c r="L159" s="90"/>
      <c r="M159" s="90"/>
      <c r="N159" s="90"/>
      <c r="O159" s="38"/>
      <c r="P159" s="11"/>
      <c r="Q159" s="11"/>
      <c r="R159" s="11"/>
    </row>
    <row r="160" spans="1:18" ht="24" hidden="1" customHeight="1" x14ac:dyDescent="0.3">
      <c r="A160" s="12"/>
      <c r="B160" s="13"/>
      <c r="C160" s="12"/>
      <c r="D160" s="13"/>
      <c r="E160" s="14"/>
      <c r="F160" s="15"/>
      <c r="G160" s="14"/>
      <c r="H160" s="14"/>
      <c r="I160" s="15"/>
      <c r="J160" s="14"/>
      <c r="K160" s="91"/>
      <c r="L160" s="92"/>
      <c r="M160" s="93"/>
      <c r="N160" s="92"/>
      <c r="O160" s="39"/>
      <c r="P160" s="14"/>
      <c r="Q160" s="15"/>
      <c r="R160" s="16"/>
    </row>
    <row r="161" spans="1:18" ht="15" thickBot="1" x14ac:dyDescent="0.35">
      <c r="A161" s="10"/>
      <c r="B161" s="10"/>
      <c r="C161" s="10"/>
      <c r="D161" s="10"/>
      <c r="E161" s="10"/>
      <c r="F161" s="10"/>
      <c r="G161" s="10"/>
      <c r="H161" s="10"/>
      <c r="I161" s="10"/>
      <c r="J161" s="10"/>
      <c r="K161" s="85"/>
      <c r="L161" s="86" t="s">
        <v>115</v>
      </c>
      <c r="M161" s="86"/>
      <c r="N161" s="86"/>
      <c r="O161" s="40">
        <f>O156*15/100</f>
        <v>0</v>
      </c>
      <c r="P161" s="10"/>
      <c r="Q161" s="10"/>
      <c r="R161" s="10"/>
    </row>
    <row r="162" spans="1:18" ht="15" thickBot="1" x14ac:dyDescent="0.35">
      <c r="A162" s="10"/>
      <c r="B162" s="10"/>
      <c r="C162" s="10"/>
      <c r="D162" s="10"/>
      <c r="E162" s="10"/>
      <c r="F162" s="10"/>
      <c r="G162" s="10"/>
      <c r="H162" s="10"/>
      <c r="I162" s="10"/>
      <c r="J162" s="10"/>
      <c r="K162" s="85"/>
      <c r="L162" s="86" t="s">
        <v>116</v>
      </c>
      <c r="M162" s="86"/>
      <c r="N162" s="86"/>
      <c r="O162" s="40">
        <f>SUM(O156+O161)</f>
        <v>0</v>
      </c>
      <c r="P162" s="10"/>
      <c r="Q162" s="10"/>
      <c r="R162" s="10"/>
    </row>
    <row r="163" spans="1:18" x14ac:dyDescent="0.3">
      <c r="K163" s="75"/>
      <c r="L163" s="75"/>
      <c r="M163" s="75"/>
      <c r="N163" s="75"/>
    </row>
    <row r="164" spans="1:18" x14ac:dyDescent="0.3">
      <c r="K164" s="75"/>
      <c r="L164" s="75"/>
      <c r="M164" s="75"/>
      <c r="N164" s="75"/>
    </row>
    <row r="165" spans="1:18" ht="15.6" x14ac:dyDescent="0.3">
      <c r="A165" s="70" t="s">
        <v>222</v>
      </c>
      <c r="B165" s="71"/>
      <c r="C165" s="71"/>
      <c r="D165" s="71"/>
      <c r="K165" s="75"/>
      <c r="L165" s="75"/>
      <c r="M165" s="75"/>
      <c r="N165" s="75"/>
      <c r="O165" s="26"/>
    </row>
    <row r="166" spans="1:18" ht="58.2" customHeight="1" x14ac:dyDescent="0.3">
      <c r="A166" s="3" t="s">
        <v>5</v>
      </c>
      <c r="B166" s="3" t="s">
        <v>6</v>
      </c>
      <c r="C166" s="3" t="s">
        <v>29</v>
      </c>
      <c r="D166" s="3" t="s">
        <v>30</v>
      </c>
      <c r="E166" s="3" t="s">
        <v>142</v>
      </c>
      <c r="F166" s="3" t="s">
        <v>143</v>
      </c>
      <c r="G166" s="3" t="s">
        <v>31</v>
      </c>
      <c r="H166" s="3" t="s">
        <v>32</v>
      </c>
      <c r="I166" s="3" t="s">
        <v>145</v>
      </c>
      <c r="J166" s="3" t="s">
        <v>144</v>
      </c>
      <c r="K166" s="89" t="s">
        <v>148</v>
      </c>
      <c r="L166" s="89" t="s">
        <v>146</v>
      </c>
      <c r="M166" s="89" t="s">
        <v>147</v>
      </c>
      <c r="N166" s="89" t="s">
        <v>149</v>
      </c>
      <c r="O166" s="31" t="s">
        <v>33</v>
      </c>
    </row>
    <row r="167" spans="1:18" ht="24" customHeight="1" x14ac:dyDescent="0.3">
      <c r="A167" s="4" t="s">
        <v>161</v>
      </c>
      <c r="B167" s="5" t="s">
        <v>150</v>
      </c>
      <c r="C167" s="4" t="s">
        <v>186</v>
      </c>
      <c r="D167" s="5" t="s">
        <v>34</v>
      </c>
      <c r="E167" s="6">
        <v>1</v>
      </c>
      <c r="F167" s="6">
        <v>150</v>
      </c>
      <c r="G167" s="6">
        <v>0</v>
      </c>
      <c r="H167" s="6">
        <v>0</v>
      </c>
      <c r="I167" s="6">
        <v>1</v>
      </c>
      <c r="J167" s="6">
        <v>1</v>
      </c>
      <c r="K167" s="81"/>
      <c r="L167" s="81"/>
      <c r="M167" s="81"/>
      <c r="N167" s="81"/>
      <c r="O167" s="32">
        <f>F167*K167+G167*L167+H167*M167+(I167+J167)*N167</f>
        <v>0</v>
      </c>
    </row>
    <row r="168" spans="1:18" ht="24" customHeight="1" x14ac:dyDescent="0.3">
      <c r="A168" s="4" t="s">
        <v>161</v>
      </c>
      <c r="B168" s="5" t="s">
        <v>150</v>
      </c>
      <c r="C168" s="4" t="s">
        <v>187</v>
      </c>
      <c r="D168" s="5" t="s">
        <v>151</v>
      </c>
      <c r="E168" s="6">
        <v>1</v>
      </c>
      <c r="F168" s="6">
        <v>150</v>
      </c>
      <c r="G168" s="6">
        <v>0</v>
      </c>
      <c r="H168" s="6">
        <v>0</v>
      </c>
      <c r="I168" s="6">
        <v>1</v>
      </c>
      <c r="J168" s="6">
        <v>1</v>
      </c>
      <c r="K168" s="81"/>
      <c r="L168" s="81"/>
      <c r="M168" s="81"/>
      <c r="N168" s="81"/>
      <c r="O168" s="32">
        <f>F168*K168+G168*L168+H168*M168+(I168+J168)*N168</f>
        <v>0</v>
      </c>
    </row>
    <row r="169" spans="1:18" ht="24" customHeight="1" x14ac:dyDescent="0.3">
      <c r="A169" s="4" t="s">
        <v>161</v>
      </c>
      <c r="B169" s="5" t="s">
        <v>152</v>
      </c>
      <c r="C169" s="4" t="s">
        <v>188</v>
      </c>
      <c r="D169" s="5" t="s">
        <v>34</v>
      </c>
      <c r="E169" s="6">
        <v>1</v>
      </c>
      <c r="F169" s="6">
        <v>170</v>
      </c>
      <c r="G169" s="6">
        <v>0</v>
      </c>
      <c r="H169" s="6">
        <v>0</v>
      </c>
      <c r="I169" s="6">
        <v>2</v>
      </c>
      <c r="J169" s="6">
        <v>2</v>
      </c>
      <c r="K169" s="81"/>
      <c r="L169" s="81"/>
      <c r="M169" s="81"/>
      <c r="N169" s="81"/>
      <c r="O169" s="32">
        <f>F169*K169+G169*L169+H169*M169+(I169+J169)*N169</f>
        <v>0</v>
      </c>
    </row>
    <row r="170" spans="1:18" ht="24" customHeight="1" thickBot="1" x14ac:dyDescent="0.35">
      <c r="A170" s="4" t="s">
        <v>161</v>
      </c>
      <c r="B170" s="5" t="s">
        <v>152</v>
      </c>
      <c r="C170" s="4" t="s">
        <v>192</v>
      </c>
      <c r="D170" s="5" t="s">
        <v>151</v>
      </c>
      <c r="E170" s="6">
        <v>1</v>
      </c>
      <c r="F170" s="6">
        <v>170</v>
      </c>
      <c r="G170" s="6">
        <v>0</v>
      </c>
      <c r="H170" s="6">
        <v>0</v>
      </c>
      <c r="I170" s="6">
        <v>2</v>
      </c>
      <c r="J170" s="6">
        <v>2</v>
      </c>
      <c r="K170" s="81"/>
      <c r="L170" s="81"/>
      <c r="M170" s="81"/>
      <c r="N170" s="81"/>
      <c r="O170" s="32">
        <f>F170*K170+G170*L170+H170*M170+(I170+J170)*N170</f>
        <v>0</v>
      </c>
    </row>
    <row r="171" spans="1:18" ht="15" thickBot="1" x14ac:dyDescent="0.35">
      <c r="A171" s="7"/>
      <c r="B171" s="7"/>
      <c r="C171" s="7"/>
      <c r="D171" s="8" t="s">
        <v>212</v>
      </c>
      <c r="E171" s="7"/>
      <c r="F171" s="7"/>
      <c r="G171" s="7"/>
      <c r="H171" s="7"/>
      <c r="I171" s="7"/>
      <c r="J171" s="7"/>
      <c r="K171" s="82"/>
      <c r="L171" s="82"/>
      <c r="M171" s="82"/>
      <c r="N171" s="82"/>
      <c r="O171" s="33">
        <f>SUM(O170:O170)</f>
        <v>0</v>
      </c>
    </row>
    <row r="172" spans="1:18" ht="24" customHeight="1" x14ac:dyDescent="0.3">
      <c r="A172" s="4" t="s">
        <v>162</v>
      </c>
      <c r="B172" s="5" t="s">
        <v>153</v>
      </c>
      <c r="C172" s="4" t="s">
        <v>189</v>
      </c>
      <c r="D172" s="5" t="s">
        <v>34</v>
      </c>
      <c r="E172" s="6">
        <v>1</v>
      </c>
      <c r="F172" s="6">
        <v>160</v>
      </c>
      <c r="G172" s="6">
        <v>0</v>
      </c>
      <c r="H172" s="6">
        <v>1</v>
      </c>
      <c r="I172" s="6">
        <v>1</v>
      </c>
      <c r="J172" s="6">
        <v>1</v>
      </c>
      <c r="K172" s="81"/>
      <c r="L172" s="81"/>
      <c r="M172" s="81"/>
      <c r="N172" s="81"/>
      <c r="O172" s="32">
        <f>F172*K172+G172*L172+H172*M172+(I172+J172)*N172</f>
        <v>0</v>
      </c>
    </row>
    <row r="173" spans="1:18" ht="24" customHeight="1" thickBot="1" x14ac:dyDescent="0.35">
      <c r="A173" s="4" t="s">
        <v>162</v>
      </c>
      <c r="B173" s="5" t="s">
        <v>153</v>
      </c>
      <c r="C173" s="4" t="s">
        <v>193</v>
      </c>
      <c r="D173" s="5" t="s">
        <v>151</v>
      </c>
      <c r="E173" s="6">
        <v>1</v>
      </c>
      <c r="F173" s="6">
        <v>160</v>
      </c>
      <c r="G173" s="6">
        <v>0</v>
      </c>
      <c r="H173" s="6">
        <v>1</v>
      </c>
      <c r="I173" s="6">
        <v>1</v>
      </c>
      <c r="J173" s="6">
        <v>1</v>
      </c>
      <c r="K173" s="81"/>
      <c r="L173" s="81"/>
      <c r="M173" s="81"/>
      <c r="N173" s="81"/>
      <c r="O173" s="32">
        <f>F173*K173+G173*L173+H173*M173+(I173+J173)*N173</f>
        <v>0</v>
      </c>
    </row>
    <row r="174" spans="1:18" ht="15" thickBot="1" x14ac:dyDescent="0.35">
      <c r="A174" s="7"/>
      <c r="B174" s="7"/>
      <c r="C174" s="7"/>
      <c r="D174" s="8" t="s">
        <v>213</v>
      </c>
      <c r="E174" s="7"/>
      <c r="F174" s="7"/>
      <c r="G174" s="7"/>
      <c r="H174" s="7"/>
      <c r="I174" s="7"/>
      <c r="J174" s="7"/>
      <c r="K174" s="82"/>
      <c r="L174" s="82"/>
      <c r="M174" s="82"/>
      <c r="N174" s="82"/>
      <c r="O174" s="33">
        <f>SUM(O172:O173)</f>
        <v>0</v>
      </c>
    </row>
    <row r="175" spans="1:18" ht="24" customHeight="1" x14ac:dyDescent="0.3">
      <c r="A175" s="4" t="s">
        <v>163</v>
      </c>
      <c r="B175" s="5" t="s">
        <v>159</v>
      </c>
      <c r="C175" s="4" t="s">
        <v>190</v>
      </c>
      <c r="D175" s="5" t="s">
        <v>34</v>
      </c>
      <c r="E175" s="43">
        <v>1</v>
      </c>
      <c r="F175" s="43">
        <v>160</v>
      </c>
      <c r="G175" s="43">
        <v>0</v>
      </c>
      <c r="H175" s="43">
        <v>0</v>
      </c>
      <c r="I175" s="43">
        <v>1</v>
      </c>
      <c r="J175" s="43">
        <v>1</v>
      </c>
      <c r="K175" s="98"/>
      <c r="L175" s="98"/>
      <c r="M175" s="98"/>
      <c r="N175" s="98"/>
      <c r="O175" s="32">
        <f>F175*K175+G175*L175+H175*M175+(I175+J175)*N175</f>
        <v>0</v>
      </c>
    </row>
    <row r="176" spans="1:18" ht="24" customHeight="1" x14ac:dyDescent="0.3">
      <c r="A176" s="4" t="s">
        <v>163</v>
      </c>
      <c r="B176" s="5" t="s">
        <v>159</v>
      </c>
      <c r="C176" s="4" t="s">
        <v>191</v>
      </c>
      <c r="D176" s="5" t="s">
        <v>151</v>
      </c>
      <c r="E176" s="43">
        <v>1</v>
      </c>
      <c r="F176" s="43">
        <v>160</v>
      </c>
      <c r="G176" s="43">
        <v>0</v>
      </c>
      <c r="H176" s="43">
        <v>0</v>
      </c>
      <c r="I176" s="43">
        <v>1</v>
      </c>
      <c r="J176" s="43">
        <v>1</v>
      </c>
      <c r="K176" s="98"/>
      <c r="L176" s="98"/>
      <c r="M176" s="98"/>
      <c r="N176" s="98"/>
      <c r="O176" s="32">
        <f>F176*K176+G176*L176+H176*M176+(I176+J176)*N176</f>
        <v>0</v>
      </c>
    </row>
    <row r="177" spans="1:18" ht="24" customHeight="1" x14ac:dyDescent="0.3">
      <c r="A177" s="4" t="s">
        <v>163</v>
      </c>
      <c r="B177" s="5" t="s">
        <v>160</v>
      </c>
      <c r="C177" s="4" t="s">
        <v>194</v>
      </c>
      <c r="D177" s="5" t="s">
        <v>34</v>
      </c>
      <c r="E177" s="43">
        <v>1</v>
      </c>
      <c r="F177" s="43">
        <v>160</v>
      </c>
      <c r="G177" s="43">
        <v>0</v>
      </c>
      <c r="H177" s="43">
        <v>0</v>
      </c>
      <c r="I177" s="43">
        <v>1</v>
      </c>
      <c r="J177" s="43">
        <v>1</v>
      </c>
      <c r="K177" s="98"/>
      <c r="L177" s="98"/>
      <c r="M177" s="98"/>
      <c r="N177" s="98"/>
      <c r="O177" s="32">
        <f>F177*K177+G177*L177+H177*M177+(I177+J177)*N177</f>
        <v>0</v>
      </c>
    </row>
    <row r="178" spans="1:18" ht="24" customHeight="1" thickBot="1" x14ac:dyDescent="0.35">
      <c r="A178" s="4" t="s">
        <v>163</v>
      </c>
      <c r="B178" s="5" t="s">
        <v>160</v>
      </c>
      <c r="C178" s="4" t="s">
        <v>195</v>
      </c>
      <c r="D178" s="5" t="s">
        <v>151</v>
      </c>
      <c r="E178" s="43">
        <v>1</v>
      </c>
      <c r="F178" s="43">
        <v>160</v>
      </c>
      <c r="G178" s="43">
        <v>0</v>
      </c>
      <c r="H178" s="43">
        <v>0</v>
      </c>
      <c r="I178" s="43">
        <v>1</v>
      </c>
      <c r="J178" s="43">
        <v>1</v>
      </c>
      <c r="K178" s="98"/>
      <c r="L178" s="98"/>
      <c r="M178" s="98"/>
      <c r="N178" s="98"/>
      <c r="O178" s="32">
        <f>F178*K178+G178*L178+H178*M178+(I178+J178)*N178</f>
        <v>0</v>
      </c>
    </row>
    <row r="179" spans="1:18" ht="15" thickBot="1" x14ac:dyDescent="0.35">
      <c r="A179" s="7"/>
      <c r="B179" s="7"/>
      <c r="C179" s="7"/>
      <c r="D179" s="8" t="s">
        <v>214</v>
      </c>
      <c r="E179" s="7"/>
      <c r="F179" s="7"/>
      <c r="G179" s="7"/>
      <c r="H179" s="7"/>
      <c r="I179" s="7"/>
      <c r="J179" s="7"/>
      <c r="K179" s="82"/>
      <c r="L179" s="82"/>
      <c r="M179" s="82"/>
      <c r="N179" s="82"/>
      <c r="O179" s="33">
        <f>SUM(O175:O178)</f>
        <v>0</v>
      </c>
    </row>
    <row r="180" spans="1:18" ht="24" customHeight="1" x14ac:dyDescent="0.3">
      <c r="A180" s="4" t="s">
        <v>164</v>
      </c>
      <c r="B180" s="5" t="s">
        <v>154</v>
      </c>
      <c r="C180" s="4" t="s">
        <v>196</v>
      </c>
      <c r="D180" s="5" t="s">
        <v>34</v>
      </c>
      <c r="E180" s="6">
        <v>1</v>
      </c>
      <c r="F180" s="6">
        <v>160</v>
      </c>
      <c r="G180" s="6">
        <v>0</v>
      </c>
      <c r="H180" s="6">
        <v>0</v>
      </c>
      <c r="I180" s="6">
        <v>1</v>
      </c>
      <c r="J180" s="6">
        <v>1</v>
      </c>
      <c r="K180" s="81"/>
      <c r="L180" s="81"/>
      <c r="M180" s="81"/>
      <c r="N180" s="81"/>
      <c r="O180" s="32">
        <f t="shared" ref="O180:O185" si="7">F180*K180+G180*L180+H180*M180+(I180+J180)*N180</f>
        <v>0</v>
      </c>
    </row>
    <row r="181" spans="1:18" ht="24" customHeight="1" x14ac:dyDescent="0.3">
      <c r="A181" s="4" t="s">
        <v>164</v>
      </c>
      <c r="B181" s="5" t="s">
        <v>154</v>
      </c>
      <c r="C181" s="4" t="s">
        <v>197</v>
      </c>
      <c r="D181" s="5" t="s">
        <v>151</v>
      </c>
      <c r="E181" s="6">
        <v>1</v>
      </c>
      <c r="F181" s="6">
        <v>160</v>
      </c>
      <c r="G181" s="6">
        <v>0</v>
      </c>
      <c r="H181" s="6">
        <v>0</v>
      </c>
      <c r="I181" s="6">
        <v>1</v>
      </c>
      <c r="J181" s="6">
        <v>1</v>
      </c>
      <c r="K181" s="81"/>
      <c r="L181" s="81"/>
      <c r="M181" s="81"/>
      <c r="N181" s="81"/>
      <c r="O181" s="32">
        <f t="shared" si="7"/>
        <v>0</v>
      </c>
    </row>
    <row r="182" spans="1:18" ht="24" customHeight="1" x14ac:dyDescent="0.3">
      <c r="A182" s="4" t="s">
        <v>164</v>
      </c>
      <c r="B182" s="5" t="s">
        <v>155</v>
      </c>
      <c r="C182" s="4" t="s">
        <v>198</v>
      </c>
      <c r="D182" s="5" t="s">
        <v>34</v>
      </c>
      <c r="E182" s="6">
        <v>1</v>
      </c>
      <c r="F182" s="6">
        <v>320</v>
      </c>
      <c r="G182" s="6">
        <v>0</v>
      </c>
      <c r="H182" s="6">
        <v>0</v>
      </c>
      <c r="I182" s="6">
        <v>1</v>
      </c>
      <c r="J182" s="6">
        <v>1</v>
      </c>
      <c r="K182" s="81"/>
      <c r="L182" s="81"/>
      <c r="M182" s="81"/>
      <c r="N182" s="81"/>
      <c r="O182" s="32">
        <f t="shared" si="7"/>
        <v>0</v>
      </c>
    </row>
    <row r="183" spans="1:18" ht="24" customHeight="1" x14ac:dyDescent="0.3">
      <c r="A183" s="4" t="s">
        <v>164</v>
      </c>
      <c r="B183" s="5" t="s">
        <v>155</v>
      </c>
      <c r="C183" s="4" t="s">
        <v>199</v>
      </c>
      <c r="D183" s="5" t="s">
        <v>151</v>
      </c>
      <c r="E183" s="6">
        <v>1</v>
      </c>
      <c r="F183" s="6">
        <v>320</v>
      </c>
      <c r="G183" s="6">
        <v>0</v>
      </c>
      <c r="H183" s="6">
        <v>0</v>
      </c>
      <c r="I183" s="6">
        <v>1</v>
      </c>
      <c r="J183" s="6">
        <v>1</v>
      </c>
      <c r="K183" s="81"/>
      <c r="L183" s="81"/>
      <c r="M183" s="81"/>
      <c r="N183" s="81"/>
      <c r="O183" s="32">
        <f t="shared" si="7"/>
        <v>0</v>
      </c>
    </row>
    <row r="184" spans="1:18" ht="24" customHeight="1" x14ac:dyDescent="0.3">
      <c r="A184" s="4" t="s">
        <v>164</v>
      </c>
      <c r="B184" s="5" t="s">
        <v>155</v>
      </c>
      <c r="C184" s="4" t="s">
        <v>200</v>
      </c>
      <c r="D184" s="5" t="s">
        <v>157</v>
      </c>
      <c r="E184" s="6">
        <v>1</v>
      </c>
      <c r="F184" s="6">
        <v>360</v>
      </c>
      <c r="G184" s="6">
        <v>0</v>
      </c>
      <c r="H184" s="6">
        <v>0</v>
      </c>
      <c r="I184" s="6">
        <v>4</v>
      </c>
      <c r="J184" s="6">
        <v>4</v>
      </c>
      <c r="K184" s="81"/>
      <c r="L184" s="81"/>
      <c r="M184" s="81"/>
      <c r="N184" s="81"/>
      <c r="O184" s="32">
        <f t="shared" si="7"/>
        <v>0</v>
      </c>
    </row>
    <row r="185" spans="1:18" ht="24" customHeight="1" thickBot="1" x14ac:dyDescent="0.35">
      <c r="A185" s="4" t="s">
        <v>164</v>
      </c>
      <c r="B185" s="5" t="s">
        <v>156</v>
      </c>
      <c r="C185" s="4" t="s">
        <v>201</v>
      </c>
      <c r="D185" s="5" t="s">
        <v>34</v>
      </c>
      <c r="E185" s="6">
        <v>1</v>
      </c>
      <c r="F185" s="6">
        <v>150</v>
      </c>
      <c r="G185" s="6">
        <v>0</v>
      </c>
      <c r="H185" s="6">
        <v>0</v>
      </c>
      <c r="I185" s="6">
        <v>2</v>
      </c>
      <c r="J185" s="6">
        <v>2</v>
      </c>
      <c r="K185" s="81"/>
      <c r="L185" s="81"/>
      <c r="M185" s="81"/>
      <c r="N185" s="81"/>
      <c r="O185" s="32">
        <f t="shared" si="7"/>
        <v>0</v>
      </c>
    </row>
    <row r="186" spans="1:18" ht="15" thickBot="1" x14ac:dyDescent="0.35">
      <c r="A186" s="7"/>
      <c r="B186" s="7"/>
      <c r="C186" s="7"/>
      <c r="D186" s="8" t="s">
        <v>215</v>
      </c>
      <c r="E186" s="7"/>
      <c r="F186" s="7"/>
      <c r="G186" s="7"/>
      <c r="H186" s="7"/>
      <c r="I186" s="7"/>
      <c r="J186" s="7"/>
      <c r="K186" s="82"/>
      <c r="L186" s="82"/>
      <c r="M186" s="82"/>
      <c r="N186" s="82"/>
      <c r="O186" s="33">
        <f>SUM(O185:O185)</f>
        <v>0</v>
      </c>
    </row>
    <row r="187" spans="1:18" ht="24" customHeight="1" x14ac:dyDescent="0.3">
      <c r="A187" s="4" t="s">
        <v>165</v>
      </c>
      <c r="B187" s="5" t="s">
        <v>158</v>
      </c>
      <c r="C187" s="4" t="s">
        <v>202</v>
      </c>
      <c r="D187" s="5" t="s">
        <v>34</v>
      </c>
      <c r="E187" s="6">
        <v>2</v>
      </c>
      <c r="F187" s="6">
        <v>240</v>
      </c>
      <c r="G187" s="6">
        <v>0</v>
      </c>
      <c r="H187" s="6">
        <v>0</v>
      </c>
      <c r="I187" s="6">
        <v>2</v>
      </c>
      <c r="J187" s="6">
        <v>2</v>
      </c>
      <c r="K187" s="81"/>
      <c r="L187" s="81"/>
      <c r="M187" s="81"/>
      <c r="N187" s="81"/>
      <c r="O187" s="32">
        <f>F187*K187+G187*L187+H187*M187+(I187+J187)*N187</f>
        <v>0</v>
      </c>
    </row>
    <row r="188" spans="1:18" ht="37.799999999999997" customHeight="1" thickBot="1" x14ac:dyDescent="0.35">
      <c r="A188" s="4" t="s">
        <v>165</v>
      </c>
      <c r="B188" s="5" t="s">
        <v>158</v>
      </c>
      <c r="C188" s="4" t="s">
        <v>203</v>
      </c>
      <c r="D188" s="5" t="s">
        <v>45</v>
      </c>
      <c r="E188" s="6">
        <v>3</v>
      </c>
      <c r="F188" s="6">
        <v>360</v>
      </c>
      <c r="G188" s="6">
        <v>0</v>
      </c>
      <c r="H188" s="6">
        <v>0</v>
      </c>
      <c r="I188" s="6">
        <v>3</v>
      </c>
      <c r="J188" s="6">
        <v>3</v>
      </c>
      <c r="K188" s="81"/>
      <c r="L188" s="81"/>
      <c r="M188" s="81"/>
      <c r="N188" s="81"/>
      <c r="O188" s="32">
        <f>F188*K188+G188*L188+H188*M188+(I188+J188)*N188</f>
        <v>0</v>
      </c>
    </row>
    <row r="189" spans="1:18" ht="15" thickBot="1" x14ac:dyDescent="0.35">
      <c r="A189" s="7"/>
      <c r="B189" s="7"/>
      <c r="C189" s="7"/>
      <c r="D189" s="8" t="s">
        <v>216</v>
      </c>
      <c r="E189" s="7"/>
      <c r="F189" s="7"/>
      <c r="G189" s="7"/>
      <c r="H189" s="7"/>
      <c r="I189" s="7"/>
      <c r="J189" s="7"/>
      <c r="K189" s="7"/>
      <c r="L189" s="7"/>
      <c r="M189" s="7"/>
      <c r="N189" s="7"/>
      <c r="O189" s="33">
        <f>SUM(O188:O188)</f>
        <v>0</v>
      </c>
    </row>
    <row r="190" spans="1:18" ht="15" thickBot="1" x14ac:dyDescent="0.35">
      <c r="A190" s="9"/>
      <c r="B190" s="9"/>
      <c r="C190" s="9"/>
      <c r="D190" s="9"/>
      <c r="E190" s="9"/>
      <c r="F190" s="9"/>
      <c r="G190" s="9"/>
      <c r="H190" s="24"/>
      <c r="I190" s="24"/>
      <c r="J190" s="24"/>
      <c r="K190" s="24"/>
      <c r="L190" s="24"/>
      <c r="M190" s="25"/>
      <c r="N190" s="25"/>
      <c r="O190" s="34"/>
    </row>
    <row r="191" spans="1:18" ht="15" thickBot="1" x14ac:dyDescent="0.35">
      <c r="A191" s="10"/>
      <c r="B191" s="10"/>
      <c r="C191" s="10"/>
      <c r="D191" s="10"/>
      <c r="E191" s="10"/>
      <c r="F191" s="10"/>
      <c r="G191" s="10"/>
      <c r="H191" s="10"/>
      <c r="I191" s="10"/>
      <c r="J191" s="10"/>
      <c r="K191" s="10"/>
      <c r="L191" s="58" t="s">
        <v>114</v>
      </c>
      <c r="M191" s="58"/>
      <c r="N191" s="58"/>
      <c r="O191" s="46">
        <f>O189+O186+O179+O174+O171</f>
        <v>0</v>
      </c>
      <c r="P191" s="10"/>
      <c r="Q191" s="10"/>
      <c r="R191" s="10"/>
    </row>
    <row r="192" spans="1:18" ht="15.6" hidden="1" customHeight="1" x14ac:dyDescent="0.3">
      <c r="A192" s="21"/>
      <c r="B192" s="10"/>
      <c r="C192" s="10"/>
      <c r="D192" s="10"/>
      <c r="E192" s="10"/>
      <c r="F192" s="10"/>
      <c r="G192" s="10"/>
      <c r="H192" s="10"/>
      <c r="I192" s="10"/>
      <c r="J192" s="10"/>
      <c r="K192" s="10"/>
      <c r="L192" s="50"/>
      <c r="M192" s="50"/>
      <c r="N192" s="50"/>
      <c r="O192" s="36"/>
      <c r="P192" s="10"/>
      <c r="Q192" s="10"/>
      <c r="R192" s="10"/>
    </row>
    <row r="193" spans="1:18" ht="14.4" hidden="1" customHeight="1" x14ac:dyDescent="0.3">
      <c r="A193" s="17"/>
      <c r="B193" s="18"/>
      <c r="C193" s="18"/>
      <c r="D193" s="18"/>
      <c r="E193" s="18"/>
      <c r="F193" s="18"/>
      <c r="G193" s="18"/>
      <c r="H193" s="18"/>
      <c r="I193" s="18"/>
      <c r="J193" s="18"/>
      <c r="K193" s="18"/>
      <c r="L193" s="50"/>
      <c r="M193" s="50"/>
      <c r="N193" s="50"/>
      <c r="O193" s="37"/>
      <c r="P193" s="18"/>
      <c r="Q193" s="18"/>
      <c r="R193" s="19"/>
    </row>
    <row r="194" spans="1:18" ht="36" hidden="1" customHeight="1" x14ac:dyDescent="0.3">
      <c r="A194" s="11"/>
      <c r="B194" s="11"/>
      <c r="C194" s="11"/>
      <c r="D194" s="11"/>
      <c r="E194" s="11"/>
      <c r="F194" s="11"/>
      <c r="G194" s="11"/>
      <c r="H194" s="11"/>
      <c r="I194" s="11"/>
      <c r="J194" s="11"/>
      <c r="K194" s="44"/>
      <c r="L194" s="51"/>
      <c r="M194" s="51"/>
      <c r="N194" s="51"/>
      <c r="O194" s="47"/>
      <c r="P194" s="11"/>
      <c r="Q194" s="11"/>
      <c r="R194" s="11"/>
    </row>
    <row r="195" spans="1:18" ht="24" hidden="1" customHeight="1" x14ac:dyDescent="0.3">
      <c r="A195" s="12"/>
      <c r="B195" s="13"/>
      <c r="C195" s="12"/>
      <c r="D195" s="13"/>
      <c r="E195" s="14"/>
      <c r="F195" s="15"/>
      <c r="G195" s="14"/>
      <c r="H195" s="14"/>
      <c r="I195" s="15"/>
      <c r="J195" s="14"/>
      <c r="K195" s="45"/>
      <c r="L195" s="52"/>
      <c r="M195" s="53"/>
      <c r="N195" s="52"/>
      <c r="O195" s="48"/>
      <c r="P195" s="14"/>
      <c r="Q195" s="15"/>
      <c r="R195" s="16"/>
    </row>
    <row r="196" spans="1:18" ht="15" thickBot="1" x14ac:dyDescent="0.35">
      <c r="A196" s="10"/>
      <c r="B196" s="10"/>
      <c r="C196" s="10"/>
      <c r="D196" s="10"/>
      <c r="E196" s="10"/>
      <c r="F196" s="10"/>
      <c r="G196" s="10"/>
      <c r="H196" s="10"/>
      <c r="I196" s="10"/>
      <c r="J196" s="10"/>
      <c r="K196" s="10"/>
      <c r="L196" s="58" t="s">
        <v>115</v>
      </c>
      <c r="M196" s="58"/>
      <c r="N196" s="58"/>
      <c r="O196" s="49">
        <f>O191*15/100</f>
        <v>0</v>
      </c>
      <c r="P196" s="10"/>
      <c r="Q196" s="10"/>
      <c r="R196" s="10"/>
    </row>
    <row r="197" spans="1:18" ht="15" thickBot="1" x14ac:dyDescent="0.35">
      <c r="A197" s="10"/>
      <c r="B197" s="10"/>
      <c r="C197" s="10"/>
      <c r="D197" s="10"/>
      <c r="E197" s="10"/>
      <c r="F197" s="10"/>
      <c r="G197" s="10"/>
      <c r="H197" s="10"/>
      <c r="I197" s="10"/>
      <c r="J197" s="10"/>
      <c r="K197" s="10"/>
      <c r="L197" s="58" t="s">
        <v>116</v>
      </c>
      <c r="M197" s="58"/>
      <c r="N197" s="58"/>
      <c r="O197" s="49">
        <f>SUM(O191+O196)</f>
        <v>0</v>
      </c>
      <c r="P197" s="10"/>
      <c r="Q197" s="10"/>
      <c r="R197" s="10"/>
    </row>
    <row r="198" spans="1:18" x14ac:dyDescent="0.3">
      <c r="O198" s="41"/>
    </row>
  </sheetData>
  <sheetProtection algorithmName="SHA-512" hashValue="sQgXmRhelxxFOYCMhHu+I/DoFzLJZmQ03d71D5EVibtPOa1Xfvau+UA/NR9g5wCmr6keZWFW6pWh7TtIk2l1Mg==" saltValue="lUfgSrS5hAqh8HrsvHmQqg==" spinCount="100000" sheet="1" objects="1" scenarios="1"/>
  <mergeCells count="55">
    <mergeCell ref="E18:F18"/>
    <mergeCell ref="E19:F19"/>
    <mergeCell ref="E20:F20"/>
    <mergeCell ref="L8:M8"/>
    <mergeCell ref="C8:D8"/>
    <mergeCell ref="E13:F13"/>
    <mergeCell ref="E14:F14"/>
    <mergeCell ref="E15:F15"/>
    <mergeCell ref="E16:F16"/>
    <mergeCell ref="E17:F17"/>
    <mergeCell ref="E23:F23"/>
    <mergeCell ref="E24:F24"/>
    <mergeCell ref="E25:F25"/>
    <mergeCell ref="E26:F26"/>
    <mergeCell ref="E21:F21"/>
    <mergeCell ref="E22:F22"/>
    <mergeCell ref="E28:F28"/>
    <mergeCell ref="E29:F29"/>
    <mergeCell ref="E30:F30"/>
    <mergeCell ref="E27:F27"/>
    <mergeCell ref="A165:D165"/>
    <mergeCell ref="A131:F131"/>
    <mergeCell ref="A33:D33"/>
    <mergeCell ref="A1:O1"/>
    <mergeCell ref="A2:O2"/>
    <mergeCell ref="A4:F6"/>
    <mergeCell ref="I8:K8"/>
    <mergeCell ref="E12:F12"/>
    <mergeCell ref="L11:M11"/>
    <mergeCell ref="L12:M12"/>
    <mergeCell ref="E11:F11"/>
    <mergeCell ref="L13:M13"/>
    <mergeCell ref="L14:M14"/>
    <mergeCell ref="L15:M15"/>
    <mergeCell ref="L16:M16"/>
    <mergeCell ref="L17:M17"/>
    <mergeCell ref="L18:M18"/>
    <mergeCell ref="L19:M19"/>
    <mergeCell ref="L20:M20"/>
    <mergeCell ref="L21:M21"/>
    <mergeCell ref="L22:M22"/>
    <mergeCell ref="L23:M23"/>
    <mergeCell ref="L24:M24"/>
    <mergeCell ref="L25:M25"/>
    <mergeCell ref="L27:M27"/>
    <mergeCell ref="L26:M26"/>
    <mergeCell ref="L156:N156"/>
    <mergeCell ref="L121:N121"/>
    <mergeCell ref="L126:N126"/>
    <mergeCell ref="L127:N127"/>
    <mergeCell ref="L197:N197"/>
    <mergeCell ref="L196:N196"/>
    <mergeCell ref="L191:N191"/>
    <mergeCell ref="L162:N162"/>
    <mergeCell ref="L161:N161"/>
  </mergeCells>
  <phoneticPr fontId="11" type="noConversion"/>
  <dataValidations count="2">
    <dataValidation type="list" allowBlank="1" sqref="C12:C30 J12:J15 J17:J27" xr:uid="{00000000-0002-0000-0000-000000000000}">
      <formula1>"Y,N"</formula1>
    </dataValidation>
    <dataValidation type="decimal" operator="greaterThanOrEqual" allowBlank="1" sqref="F160:Q160 K167:N189 N153 F151:Q151 F125:Q125 K35:N119 F195:Q195 K152:M154 K133:M148 N133:N139 N141:N148" xr:uid="{00000000-0002-0000-0000-000001000000}">
      <formula1>0</formula1>
    </dataValidation>
  </dataValidations>
  <pageMargins left="0.7" right="0.7" top="0.75" bottom="0.75" header="0.3" footer="0.3"/>
  <pageSetup paperSize="8" scale="18"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974F2AF-38D6-4998-B50E-F1DA1E71A30A}"/>
</file>

<file path=customXml/itemProps2.xml><?xml version="1.0" encoding="utf-8"?>
<ds:datastoreItem xmlns:ds="http://schemas.openxmlformats.org/officeDocument/2006/customXml" ds:itemID="{9B9930BB-8178-4133-AF2F-6CFF16414A53}"/>
</file>

<file path=customXml/itemProps3.xml><?xml version="1.0" encoding="utf-8"?>
<ds:datastoreItem xmlns:ds="http://schemas.openxmlformats.org/officeDocument/2006/customXml" ds:itemID="{01CEEBC2-0A43-401F-9C5B-338D9F12C45A}"/>
</file>

<file path=docMetadata/LabelInfo.xml><?xml version="1.0" encoding="utf-8"?>
<clbl:labelList xmlns:clbl="http://schemas.microsoft.com/office/2020/mipLabelMetadata">
  <clbl:label id="{58cf86ee-526f-4536-9daf-d1ee8064d50e}" enabled="1" method="Standard" siteId="{a1a39996-f913-4016-a58a-361c60dec58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Consolidated Schedule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Ramokgethi Sigidane   Transnet Rail Infrastructure Man</cp:lastModifiedBy>
  <cp:lastPrinted>2026-04-02T13:35:23Z</cp:lastPrinted>
  <dcterms:created xsi:type="dcterms:W3CDTF">2026-03-30T12:20:42Z</dcterms:created>
  <dcterms:modified xsi:type="dcterms:W3CDTF">2026-05-21T11:09:01Z</dcterms:modified>
</cp:coreProperties>
</file>